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Pauly\Desktop\"/>
    </mc:Choice>
  </mc:AlternateContent>
  <bookViews>
    <workbookView xWindow="0" yWindow="0" windowWidth="24000" windowHeight="9435" firstSheet="2" activeTab="5"/>
  </bookViews>
  <sheets>
    <sheet name="COOR ALCALDIA" sheetId="1" r:id="rId1"/>
    <sheet name="ADMINISTRACION GENERAL" sheetId="2" r:id="rId2"/>
    <sheet name="PLANIFICACION" sheetId="3" r:id="rId3"/>
    <sheet name="COMUNICACION" sheetId="5" r:id="rId4"/>
    <sheet name="AG CONTROL" sheetId="7" r:id="rId5"/>
    <sheet name="EDUCACION" sheetId="6" r:id="rId6"/>
    <sheet name="CULTURA" sheetId="8" r:id="rId7"/>
    <sheet name="SALUD" sheetId="9" r:id="rId8"/>
    <sheet name="INCLUSION SOCIAL" sheetId="10" r:id="rId9"/>
    <sheet name="SEGURIDAD" sheetId="11" r:id="rId10"/>
    <sheet name="MOVILIDAD" sheetId="12" r:id="rId11"/>
    <sheet name="TERRITORIO" sheetId="13" r:id="rId12"/>
    <sheet name="COOR TERRITORIAL" sheetId="14" r:id="rId13"/>
    <sheet name="AMBIENTE" sheetId="15" r:id="rId14"/>
    <sheet name="DES PRODUCTIVO" sheetId="16" r:id="rId15"/>
    <sheet name="AG. COMERCIO" sheetId="17" r:id="rId16"/>
  </sheets>
  <externalReferences>
    <externalReference r:id="rId17"/>
  </externalReferences>
  <definedNames>
    <definedName name="_xlnm.Print_Area" localSheetId="0">'COOR ALCALDIA'!$A$1:$F$54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9" i="17" l="1"/>
  <c r="D9" i="16"/>
  <c r="D8" i="16"/>
  <c r="D69" i="16" s="1"/>
  <c r="D99" i="15"/>
  <c r="D463" i="14"/>
  <c r="D466" i="14" s="1"/>
  <c r="D439" i="14"/>
  <c r="D429" i="14"/>
  <c r="D458" i="14" s="1"/>
  <c r="D418" i="14"/>
  <c r="D425" i="14" s="1"/>
  <c r="D412" i="14"/>
  <c r="D404" i="14"/>
  <c r="D399" i="14"/>
  <c r="D372" i="14"/>
  <c r="D370" i="14"/>
  <c r="D368" i="14"/>
  <c r="D353" i="14"/>
  <c r="D322" i="14"/>
  <c r="D295" i="14"/>
  <c r="D260" i="14"/>
  <c r="D256" i="14"/>
  <c r="D175" i="14"/>
  <c r="D165" i="14"/>
  <c r="D155" i="14"/>
  <c r="D204" i="14" s="1"/>
  <c r="D141" i="14"/>
  <c r="D38" i="14"/>
  <c r="D64" i="14" s="1"/>
  <c r="D126" i="13" l="1"/>
  <c r="D25" i="13"/>
  <c r="D146" i="13" s="1"/>
  <c r="D77" i="12" l="1"/>
  <c r="D64" i="12"/>
  <c r="D62" i="12"/>
  <c r="D52" i="12"/>
  <c r="D50" i="12"/>
  <c r="D46" i="12"/>
  <c r="D34" i="12"/>
  <c r="D30" i="12"/>
  <c r="D12" i="12"/>
  <c r="D6" i="12"/>
  <c r="D87" i="12" l="1"/>
  <c r="D63" i="11"/>
  <c r="D64" i="10" l="1"/>
  <c r="D71" i="9"/>
  <c r="D37" i="8"/>
  <c r="D15" i="7"/>
  <c r="D92" i="6"/>
  <c r="D79" i="6"/>
  <c r="D73" i="6"/>
  <c r="D67" i="6"/>
  <c r="D49" i="6"/>
  <c r="D35" i="6"/>
  <c r="D13" i="6"/>
  <c r="D11" i="6"/>
  <c r="D6" i="6"/>
</calcChain>
</file>

<file path=xl/sharedStrings.xml><?xml version="1.0" encoding="utf-8"?>
<sst xmlns="http://schemas.openxmlformats.org/spreadsheetml/2006/main" count="2994" uniqueCount="2141">
  <si>
    <t>DEPENDENCIA</t>
  </si>
  <si>
    <t>PROGRAMA</t>
  </si>
  <si>
    <t>PROYECTO</t>
  </si>
  <si>
    <t>PRESUPUESTO</t>
  </si>
  <si>
    <t>META DE PROYECTO</t>
  </si>
  <si>
    <t>PRODUCTOS</t>
  </si>
  <si>
    <t>ALCALDIA METROPOLITANA</t>
  </si>
  <si>
    <t>GESTION INSTITUCIONAL EFICIENTE E INNOVADORA</t>
  </si>
  <si>
    <t xml:space="preserve">COORDINACIÓN Y GESTIÓN </t>
  </si>
  <si>
    <t>EJECUTAR EL PRESUPUESTO ASIGNADO A LA ALCALDÍA EN UN 90%</t>
  </si>
  <si>
    <t>ORGANIZACIÓN Y SUPERVISIÓN DE EVENTOS OFICIALES DE ALCALDÍA</t>
  </si>
  <si>
    <t>GESTIÓN ADMINISTRATIVA DE LA DIRECCIÓN DE PROTOCOLO&amp; RELACIONES PÚBLICAS DE ALCALDÍA</t>
  </si>
  <si>
    <t>GESTIÓN Y OPERACIONES DE LA ALCALDÍA</t>
  </si>
  <si>
    <t>GESTIÓN CASA DE LOS ALCALDES</t>
  </si>
  <si>
    <t>FORTALECIMIENTO INSTITUCIONAL</t>
  </si>
  <si>
    <t>REMUNERACION PERSONAL</t>
  </si>
  <si>
    <t>100% DE PRESUPUESTO DE REMUNERACIONES EJECUTADO</t>
  </si>
  <si>
    <t>GESTIÓN DE LA NÓMINA</t>
  </si>
  <si>
    <t>AUDITORIA METROPOLITANA</t>
  </si>
  <si>
    <t>CONTROL INTERNO</t>
  </si>
  <si>
    <t xml:space="preserve">INCREMENTAR EN UN 10% EL NÚMERO DE RECOMENDACIONES DE PREVENCIÓN ACOGIDAS Y APLICADAS PARA EL CUMPLIMIENTO INMEDIATO O PROGRESIVO. </t>
  </si>
  <si>
    <t>50 DOCUMENTOS ADMINISTRATIVOS DE ASESORÍA EN EL AMBITO DE CONTROL.</t>
  </si>
  <si>
    <t>15 EXAMENES ESPECIALES PLANIFICADOS A ENTIDADES DEL MUNICIPIO DEL DISTRITO METROPOLITANO DE QUITO.</t>
  </si>
  <si>
    <t>2 EXAMENES ESPECIALES IMPREVISTOS A ENTIDADES DEL MUNICIPIO DEL DISTRITO METROPOLITANO DE QUITO.</t>
  </si>
  <si>
    <t>ACCIONES COMPLEMENTARIAS.</t>
  </si>
  <si>
    <t>VERIFICACIONES PRELIMINARES.</t>
  </si>
  <si>
    <t>EVALUACION TRIMESTRAL DEL PLAN ANUAL DE CONTROL 2016</t>
  </si>
  <si>
    <t>GESTION ADMINISTRATIVA</t>
  </si>
  <si>
    <t>INCREMENTAR LA EJECUCIÓN PRESUPUESTARIA MUNICIPAL EN 10 PUNTOS PORCENTUALES HASTA LLEGAR A UN VALOR DE UN 90%.</t>
  </si>
  <si>
    <t xml:space="preserve"> GASTOS ADMINISTRATIVOS DE LA AUDITORÍA METROPOLITANA.</t>
  </si>
  <si>
    <t>CONCEJO METROPOLITANO</t>
  </si>
  <si>
    <t>GESTION SECRETARIA DE CONCEJO</t>
  </si>
  <si>
    <t>EJECUTAR EN 100% EL PRESUPUESTO ASIGNADO PARA GESTION 2016</t>
  </si>
  <si>
    <t>SERVICIOS EFICIENTES PARA LOS USUARIOS INTERNOS Y EXTERNOS</t>
  </si>
  <si>
    <t>DIRECCION METROPOLITANA DE RELACIONES INTERNACIONALES</t>
  </si>
  <si>
    <t>RELACIONES INTERNACIONALES</t>
  </si>
  <si>
    <t>100% DE ACTIVIDADES PROGRAMADAS EN REDES Y EN COOPERACIÓN INTERNACIONAL REALIZADAS AL CABO DE UN AÑO</t>
  </si>
  <si>
    <t>COOPERACIÓN INTERNACIONAL</t>
  </si>
  <si>
    <t>PLAN DE GESTIÓN INTERNACIONAL</t>
  </si>
  <si>
    <t>GESTIÓN ADMINISTRATIVA FINANCIERA</t>
  </si>
  <si>
    <t>PROCURADURIA METROPOLITANA</t>
  </si>
  <si>
    <t>GESTIÓN DE PROCURADURÍA</t>
  </si>
  <si>
    <t>87,5% DE TRÁMITES ANTENDIDOS INGRESADOS A PROCURADURÍA METROPOLITANA HASTA EL 31 DE DICIEMBRE DE  2016</t>
  </si>
  <si>
    <t>GESTIÓN OPORTUNA DE TRÁMITES INGRESADOS A PROCURADURÍA METROPOLITANA</t>
  </si>
  <si>
    <t>HERRAMIENTAS EN ATENCIÓN AL USUARIO, PARA REDUCIR TIEMPOS DE ESPERA</t>
  </si>
  <si>
    <t>ACTUALIZACIÓN Y FORTALECIMIENTO DE CAPACIDADES DE LOS FUNCIONARIOS  PARA LA EJECUCIÓN SATISFACTORIA DE LAS GESTIONES</t>
  </si>
  <si>
    <t>ELABORACIÓN DE UN VADEMÉCUM PARA INTEGRAR NORMATIVA MUNICIPAL A NIVEL DE RESOLUCIONES</t>
  </si>
  <si>
    <t>ACTUALIZACIÓN Y MEJORA DEL REPOSITORIO DE BIBLIOTECA DE PROCUADURÍA METROPOLITANA</t>
  </si>
  <si>
    <t>MEJORAMIENTO Y ADECUACIÓN DE ESPACIO FÍSICO DE LA PROCURADURÍA METROPOLITANA</t>
  </si>
  <si>
    <t>CONVIVENCIA Y SEGURIDAD</t>
  </si>
  <si>
    <t>CENTROS DE MEDIACION</t>
  </si>
  <si>
    <t>100% DE CASOS ATENDIDOS INGRESADOS AL CENTRO DE MEDIACIÓN HASTA EL 31 DE DICIEMBRE DE 2016</t>
  </si>
  <si>
    <t>GESTIÓN DE CENTROS DE MEDIACIÓN</t>
  </si>
  <si>
    <t>INSTITUTO METROPOLITANO DE PLANIFICACION URBANA</t>
  </si>
  <si>
    <t>GESTION DE USO DEL SUELO</t>
  </si>
  <si>
    <t>PLANEACION URBANA</t>
  </si>
  <si>
    <t>100% DEL PROCESO DE CONTRUCCION DE LA VISION DE QUITO A LARGO PLAZO CONCLUIDO</t>
  </si>
  <si>
    <t>VISION DE QUITO A LARGO PLAZO</t>
  </si>
  <si>
    <t>100% DE LA OBRA DEL PABELLON DE QUITO CONCLUIDO</t>
  </si>
  <si>
    <t>CONSTRUCCION Y OPERACIÓN DEL PABELLON DE QUITO</t>
  </si>
  <si>
    <t>AL MENOS 2 ESTUDIOS DE DISEÑOS REALIZADOS</t>
  </si>
  <si>
    <t>DISEÑO URBANO DE LA ZONA HABITAT III</t>
  </si>
  <si>
    <t>DISEÑO URBANO DE LAS ZONAS DE INFLUENCIA DE LAS PARADAS DEL SISTEMA MASIVO DE MOVILIDAD</t>
  </si>
  <si>
    <t>AL MENOS EL 40% DEL DISEÑO DE CENTRALIDADES DE QUITO ESTRUCTURADAS</t>
  </si>
  <si>
    <t>DISEÑO DE LA CENTRALIDADES DE QUITO</t>
  </si>
  <si>
    <t>EJECUTAR EL 100% DE GASTOS ADMINISTRATIVOS</t>
  </si>
  <si>
    <t>GESTION ADMINISTRATIVA FINANCIERA</t>
  </si>
  <si>
    <t>GESTION DEL TALENTO HUMANO</t>
  </si>
  <si>
    <t>QUITO HONESTO</t>
  </si>
  <si>
    <t>PREVENCIÓN Y PROMOCIÓN DE LA TRANSPARENCIA</t>
  </si>
  <si>
    <t xml:space="preserve">IMPLEMENTAR EL 90% DE LAS ACCIONES PARA PREVENIR ACTOS DE CORRUPCIÓN </t>
  </si>
  <si>
    <t>POSICIONAR A QUITO HONESTO COMO ENTE DE PREVENCIÓN DE LA CORRUPCIÓN</t>
  </si>
  <si>
    <t>FORMACIÓN EN BUENAS PRÁCTICAS ÉTICAS Y HERRAMIENTAS DE CONTROL SOCIAL</t>
  </si>
  <si>
    <t>CREACIÓN DE UN BANCO DE INNOVACIÓN SOCIAL Y PARTICIPACIÓN CIUDADANA</t>
  </si>
  <si>
    <t>INVESTIGACIÓN DE PRESUNTOS ACTOS DE CORRUPCIÓN</t>
  </si>
  <si>
    <t>INCREMENTAR LA EFICIENCIA EN LA GESTIÓN DEL PROCESO EN UN 10% DE LA LÍNEA BASE</t>
  </si>
  <si>
    <t>MANUAL DE ESTANDARIZACIÓN DE LA FASE PREPARATORIA DE LOS PROCESOS DE CONTRATACIÓN PÚBLICA DE LAS ENTIDADES CONTRATANTES DEL MDMQ</t>
  </si>
  <si>
    <t>NORMALIZACIÓN DEL PROCESO DE GESTIÓN DE DENUNCIAS Y CRITERIOS TÉCNICOS</t>
  </si>
  <si>
    <t>OPTIMIZACIÓN DEL PROCESO DE ARCHIVO DE EXPEDIENTES DE LA COMISIÓN</t>
  </si>
  <si>
    <t>GESTION Y DESARROLLO INSTITUCIONAL</t>
  </si>
  <si>
    <t>GESTIONAR AL MENOS EL 80% DE LOS RECURSOS ASIGNADOS</t>
  </si>
  <si>
    <t>GASTOS EN PERSONAL - GOBERNANTE Y APOYO</t>
  </si>
  <si>
    <t>BIENES Y SERVICIOS DE CONSUMO - FUNCIONAMIENTO INSTITUCIONAL</t>
  </si>
  <si>
    <t>OTROS GASTOS CORRIENTES - FUNCIONAMIENTO INSTITUCIONAL</t>
  </si>
  <si>
    <t>TRANSFERENCIAS Y DONACIONES CORRIENTES - FUNCIONAMIENTO INSTITUCIONAL</t>
  </si>
  <si>
    <t>BIENES DE LARGA DURACIÓN - FUNCIONAMIENTO INSTITUCIONAL</t>
  </si>
  <si>
    <t>GASTOS EN PERSONAL PARA INVERSIÓN - GESTIÓN DE PREVENCIÓN</t>
  </si>
  <si>
    <t>BIENES Y SERVICIOS PARA INVERSIÓN - GESTIÓN DE PREVENCIÓN</t>
  </si>
  <si>
    <t>GASTOS EN PERSONAL PARA INVERSIÓN - GESTIÓN DE INVESTIGACIÓN</t>
  </si>
  <si>
    <t>BIENES Y SERVICIOS PARA INVERSIÓN - GESTIÓN DE INVESTIGACIÓN</t>
  </si>
  <si>
    <t>OTROS GASTOS DE INVERSIÓN - GESTIÓN DE INVESTIGACIÓN</t>
  </si>
  <si>
    <t>ADMINISTRACION GENERAL</t>
  </si>
  <si>
    <t>EJECUTAR EL PRESUPUESTO ASIGNADO EN UN 100%</t>
  </si>
  <si>
    <t>EXPROPIACIONES</t>
  </si>
  <si>
    <t>PROVISION DE BIENES SERVICIOS Y RECURSOS</t>
  </si>
  <si>
    <t>DIRECCION ADMINISTRATIVA</t>
  </si>
  <si>
    <t>GESTIÓN ADMINISTRATIVA</t>
  </si>
  <si>
    <t xml:space="preserve">ALCANZAR EL 100% DE LA ATENCION PRIORITARIA DE LOS SERVICIOS BASICOS Y GENERALES DEL M.D.M.Q. </t>
  </si>
  <si>
    <t>SERVICIOS DE TRANSPORTE PARA DEPENDENCIAS DE LA ADMINISTACION CENTRAL DEL MDMQ</t>
  </si>
  <si>
    <t>SERVICIOS BASICOS Y GENERALES</t>
  </si>
  <si>
    <t>BIENES MUEBLES E INMUEBLES EN BUEN ESTADO</t>
  </si>
  <si>
    <t>SUMINISTROS Y MATERIALES DE STOCK PARA LA ADMINISTRACION</t>
  </si>
  <si>
    <t>SEGUROS DE VIDA Y SEGUROS GENERALES BIENES MUEBLES</t>
  </si>
  <si>
    <t>DIRECCION METROPOLITANA DE CATASTRO</t>
  </si>
  <si>
    <t>GESTIÓN CATASTRAL</t>
  </si>
  <si>
    <t>150.000 PREDIOS URBANOS Y RURALES INTERVENIDOS POR ACTUALIZACION Y/O MANTENIMIENTO DEL CATASTRO INMOBILIARIO DEL DMQ.</t>
  </si>
  <si>
    <t>30.000 PREDIOS URBANOS DE LAS ÁREAS PERIURBANAS DE LA CIUDAD DE QUITO Y ÁREAS URBANAS DE PARROQUIAS RURALES (PLURIANUAL:  95.000 PREDIOS URBANOS)</t>
  </si>
  <si>
    <t>CATASTRO RURAL DE 60.000 PREDIOS - PROYECTO MDMQ-MAGAP (PLURIANUAL:  180.000 PREDIOS)</t>
  </si>
  <si>
    <t xml:space="preserve">CARTOGRAFÍA </t>
  </si>
  <si>
    <t xml:space="preserve">6.500 INFORMES TÉCNICOS PARA PROCESOS EXPROPIATORIOS </t>
  </si>
  <si>
    <t>6.800 PREDIOS DE BARRIOS DE INTERÉS SOCIAL CATASTRADOS</t>
  </si>
  <si>
    <t>58.000 PREDIOS Y 40.000 LOTES DEPURADOS</t>
  </si>
  <si>
    <t>OBSERVATORIO CATASTRAL DEL DMQ</t>
  </si>
  <si>
    <t>UNA BASE DE DATOS GEOESPACIAL CATASTRAL</t>
  </si>
  <si>
    <t>UN CATÁLOGO DE OBJETOS</t>
  </si>
  <si>
    <t>10 PC - EQUIPOS INFORMÁTICOS ADQUIRIDOS PARA MANEJO DE ARCHIVOS GEOESPACIALES</t>
  </si>
  <si>
    <t>TRES PROGRAMAS DE LA DMC CON PROCESO SIG IMPLEMENTADO EN SUS UNIDADES</t>
  </si>
  <si>
    <t>DIRECCION METROPOLITANA DE GESTION DOCUMENTAL Y ARCHIVO</t>
  </si>
  <si>
    <t>MODERNIZACIÓN GESTIÓN DOCUMENTAL Y ARCHIVO</t>
  </si>
  <si>
    <t>INCREMENTO DEL 30% DE UNIDADES DE GESTIÓN DOCUMENTAL Y ARCHIVOS INTEGRADAS Y ALINEADAS AL SISTEMA HASTA LLEGAR AL 90%.</t>
  </si>
  <si>
    <t>30 UNIDADES DE GESTION DOCUMENTAL Y ARCHIVO INTERVENIDAS ALINEADAS AL SISTEMA METROPOLITANO DE GESTIÓN DOCUMENTAL Y ARCHIVOS</t>
  </si>
  <si>
    <t>INCREMENTO DEL 30% DE ACCESIBILIDAD A DOCUMENTOS A TRAVÉS DEL GESTOR ELECTRÓNICO GDOC HASTA LLEGAR AL 90%</t>
  </si>
  <si>
    <t>UPGRADE DEL SISTEMA DE GESTION DOCUMENTAL ELECTRONICA</t>
  </si>
  <si>
    <t>INCREMENTAR EN UN 30% NIVEL DE CONSERVACIÓN Y RESGUARDO DE DOCUMENTOS EN REPOSITORIOS HASTA LLEGAR AL 90%</t>
  </si>
  <si>
    <t>INFRAESTRUCTURA Y EQUIPAMIENTO DEL REPOSITORIO DE ARCHIVO</t>
  </si>
  <si>
    <t>ACOPIO, CUSTODIA, CONSERVACIÓN, PRESERVACIÓN DEL PATRIMONIO DOCUMENTAL</t>
  </si>
  <si>
    <t>DIRECCION METROPOLITANA DE INFORMATICA</t>
  </si>
  <si>
    <t>GESTIÓN INFORMÁTICA</t>
  </si>
  <si>
    <t>50% DE PROCESOS DE LA DMI INTEGRADOS EN MODELOS DE GOBIERNO</t>
  </si>
  <si>
    <t>SISTEMAS Y SERVICIOS ADMINISTRADOS</t>
  </si>
  <si>
    <t>DIRECCION METROPOLITANA DE LA GESTION DE BIENES INMUEBLES</t>
  </si>
  <si>
    <t>GESTION DE BIENES INMUEBLES</t>
  </si>
  <si>
    <t>ACTUALIZAR LA INFORMACION DEL INVENTARIO DE 300 BIENES MUNICIPALES</t>
  </si>
  <si>
    <t>ACTUALIZAR LA INFORMACIÓN DEL INVENTARIO</t>
  </si>
  <si>
    <t>GESTIONAR Y CONTROLAR EL PATRIMONIO</t>
  </si>
  <si>
    <t>LEGALIZAR LA TENENCIA DE LOS BIENES INMUEBLES MUNICIPALES</t>
  </si>
  <si>
    <t>DIRECCION METROPOLITANA DE RECURSOS HUMANOS</t>
  </si>
  <si>
    <t>GESTIÓN TECNICA DEL TALENTO HUMANO</t>
  </si>
  <si>
    <t>IMPLEMENTADO EN UN 90% EL MANUAL DE DESCRIPCIÓN, VALORACIÓN Y CLASIFICACI+ÓN DE PUESTOS</t>
  </si>
  <si>
    <t>MANUAL DE DESCRIPCIÓN, CLASIFICACIÓN Y VALORACIÓN DE PUESTOS DEL MDMQ</t>
  </si>
  <si>
    <t>IMPLEMENTADO EN UN 80% EL SISTEMA DE GESTIÓN DE SEGURIDAD Y SALUD EN EL TRABAJO.</t>
  </si>
  <si>
    <t>DESARROLLO DE LA GESTIÓN ADMINISTRATIVA, TÉCNICA Y DEL TALENTO HUMANO, EN LA APLICACIÓN DE SISTEMA DE GESTIÓN DE SEGURIDAD Y SALUD EN EL TRABAJO</t>
  </si>
  <si>
    <t xml:space="preserve">FORTALECIMIENTO INSTITUCIONAL </t>
  </si>
  <si>
    <t>DIRECCION METROPOLITANA DE SERVICIOS CIUDADANOS</t>
  </si>
  <si>
    <t>GESTION E INNOVACION PROCESOS DE ATENCION</t>
  </si>
  <si>
    <t>40% DE PARROQUIAS URBANAS Y RURALES DEL DISTRITO METROPOLITANO ATENDIDAS POR OFICINAS MÓVILES.</t>
  </si>
  <si>
    <t>GESTIÓN LOGÍSTICA OPERATIVA DE SERVICIOS CIUDADANOS</t>
  </si>
  <si>
    <t>CONSEGUIR 400.000 TRÁMITES Y REQUERIMIENTOS ANUALES GESTIONADOS EN CANALES ALTERNOS A LOS BALCONES DE SERVICIO MUNICIPALES.</t>
  </si>
  <si>
    <t>INNOVACIÓN E IMPLEMENTACIÓN DE CANALES DE ACCESO DE SERVICIOS MUNICIPALES</t>
  </si>
  <si>
    <t>INCREMENTAR EN 5% EL NIVEL GENERAL DE SATISFACCIÓN DE CIUDADANOS EN BALCONES DE SERVICIO MUNICIPALES HASTA CONSEGUIR UN 80% DE NIVEL DE SATISFACCIÓN.</t>
  </si>
  <si>
    <t>MEJORAMIENTO DE LOS PROCESOS DE ATENCIÓN CIUDADANA EN BALCONES DE SERVICIO MUNICIPALES</t>
  </si>
  <si>
    <t>DIRECCION METROPOLITANA FINANCIERA</t>
  </si>
  <si>
    <t>MODERNIZACIÓN  DE LA GESTIÓN FINANCIERA</t>
  </si>
  <si>
    <t xml:space="preserve">100% DE LAS PARTIDAS DE GASTOS OPERATIVOS DE LA DIRECCIÓN METROPOLITANA FINANCIERA EJECUTADO </t>
  </si>
  <si>
    <t xml:space="preserve">GESTION OPERATIVA DE LA DIRECCIÓN METROPOLITANA FINANCIERA  </t>
  </si>
  <si>
    <t>INCREMENTO DEL 5% DE LA RECAUDACIÓN DE CARTERA HASTA LLEGAR AL 95% MEDIANTE COBRANZA Y COACTIVAS</t>
  </si>
  <si>
    <t>GESTIÓN DE COBRANZAS Y COACTIVAS</t>
  </si>
  <si>
    <t xml:space="preserve">100% DE LAS PARTIDAS DE SERVICIOS DE LA DEUDA Y CONVENIOS DE PAGO EJECUTADOS </t>
  </si>
  <si>
    <t>SERVICIO DE LA DEUDA Y PAGO DE CONVENIOS</t>
  </si>
  <si>
    <t>DIRECCION METROPOLITANA FINANCIERA TRIBUTARIA</t>
  </si>
  <si>
    <t>REDUCCIÓN DE LA EVASIÓN TRIBUTARIA</t>
  </si>
  <si>
    <t>25.000 CONTRIBUYENTES EN CUMPLIMIENTO DE OBLIGACIONES TRIBUTARIAS EN FORMA VOLUNTARIA Y POR GESTION  DE LA DMT</t>
  </si>
  <si>
    <t>BRECHAS TRIBUTARIAS</t>
  </si>
  <si>
    <t xml:space="preserve">CORE TRIBUTARIO </t>
  </si>
  <si>
    <t>GASTOS OPERATIVOS</t>
  </si>
  <si>
    <t>REGISTRO DE LA PROPIEDAD</t>
  </si>
  <si>
    <t xml:space="preserve"> DISMINUIR EN 8 MINUTOS EL TIEMPO DE ESPERA PROMEDIO ENTRE LA ENTREGA DEL TURNO Y ATENCIÓN EN EL BALCÓN DE SERVICIOS, HASTA LLEGAR A UN VALOR 27.    </t>
  </si>
  <si>
    <t>ARCHIVO FISICO Y DIGITAL</t>
  </si>
  <si>
    <t>SERVICIOS CIUDADANOS DIVERSIFICADOS Y ACCESIBLES</t>
  </si>
  <si>
    <t>INCREMENTAR EN 10% EL NIVEL DE SATISFACCIÓN DEL CIUDADANO  EN LOS BALCONES DE SERVICIOS HASTA LLEGAR A UN 68%.</t>
  </si>
  <si>
    <t>IMAGEN INSTITUCIONAL</t>
  </si>
  <si>
    <t>REQUERIMIENTOS ADMINISTRATIVOS, FINANCIEROS, TALENTO HUMANO Y DE LAS TIC´S</t>
  </si>
  <si>
    <t>MODERNIZACIÓN INTEGRAL RPDMQ</t>
  </si>
  <si>
    <t xml:space="preserve">100% DE PROCESOS DOCUMENTADOS E IMPLEMENTADOS                                                               </t>
  </si>
  <si>
    <t>GESTIÓN DE INFRAESTRUCTURA Y MANTENIMIENTO TECNOLÓGICO</t>
  </si>
  <si>
    <t>TOTAL SECTOR</t>
  </si>
  <si>
    <t>SECRETARIA GENERAL DE PLANIFICACION</t>
  </si>
  <si>
    <t xml:space="preserve">GESTION ADMINISTRATIVA </t>
  </si>
  <si>
    <t>100% DE LOS PROCESOS DE LA GESTIÓN ADMINISTRATIVA EJECUTADOS E IMPLEMENTADOS.</t>
  </si>
  <si>
    <t>GESTION ADMINISTRATIVA Y FINANCIERA DE LA SECRETARIA</t>
  </si>
  <si>
    <t>100% DE PRESUPUESTO DE REUMERACIONES EJECUTADO</t>
  </si>
  <si>
    <t>GESTION DE LA NOMINA</t>
  </si>
  <si>
    <t>PARTICIPACION Y GOBERNANZA</t>
  </si>
  <si>
    <t>LABORATORIO DE INNOVACION DE QUITO</t>
  </si>
  <si>
    <t>100% DEL PLAN DE INNOVACION URBANA EJECUTADA</t>
  </si>
  <si>
    <t>IMPLENTACION DEL PLAN DE INNOVACION URBANA DEL BARRIO LA ALAMEDA</t>
  </si>
  <si>
    <t>100% DE ESTUDIO Y OBRA EJECUTADA</t>
  </si>
  <si>
    <t>EJECUCIÓN DE OBRA DE CONSTRUCCIÓN DE OFICINAS LINQ</t>
  </si>
  <si>
    <t xml:space="preserve">100% DEL SISTEMA FUNCIONAL </t>
  </si>
  <si>
    <t xml:space="preserve">SISTEMA DE INTELIGENCIA DE PARTICIPACION CIUDADANA DEL DMQ </t>
  </si>
  <si>
    <t>AL MENOS 3 PLATAFORMAS TECNOLOGICAS IMPLEMENTADAS AL SERVICIO DE LA CIUDADANIA</t>
  </si>
  <si>
    <t>APLICACION DE REPORTERIA CIUDADANA E INFORMACION DEL DMQ</t>
  </si>
  <si>
    <t>PLATAFORMA DE CO-CREACIÓN DE PROYECTOS "MI QUITO"</t>
  </si>
  <si>
    <t>APLICACIÓN MOVIL PARA LOS USUARIOS DEL SERVICIO DE TRANSPORTE</t>
  </si>
  <si>
    <t xml:space="preserve">DIRECCION METROPOLITANA DE PLANIFICACION PARA EL DESARROLLO </t>
  </si>
  <si>
    <t>PROGRAMACIÓN INSTITUCIONAL</t>
  </si>
  <si>
    <t>100% DE LAS DEPENDENCIAS MUNICIPALES ESTANDARIZAN E IMPLEMENTAN PROCESOS DE PLANIFICACIÓN, SEGUIMIENTO Y EVALUACIÓN EN SU GESTIÓN.</t>
  </si>
  <si>
    <t>PROGRAMACION OPERATIVA 2016</t>
  </si>
  <si>
    <t>PROGRAMACION OPERATIVA 2017</t>
  </si>
  <si>
    <t>GESTIÒN INTEGRAL DE PLANIFICACIÓN</t>
  </si>
  <si>
    <t>ACTUALIZACION SISTEMA MI CIUDAD</t>
  </si>
  <si>
    <t xml:space="preserve">DIRECCION METROPOLITANA DE COORDINACION, SEGUIMIENTO Y EVALUACION </t>
  </si>
  <si>
    <t>SEGUIMIENTO Y EVALUACION</t>
  </si>
  <si>
    <t>EVALUACION Y SEGUIMIENTO AL PLAN OPERATIVO ANUAL 2016</t>
  </si>
  <si>
    <t>EVALUACION Y SEGUIMIENTO A PROYECTOS PLURIANUALES</t>
  </si>
  <si>
    <t>DIRECCION METROPOLITANA DE DESARROLLO INSTITUCIONAL</t>
  </si>
  <si>
    <t>DESARROLLO INSTITUCIONAL</t>
  </si>
  <si>
    <t>UNA PROPUESTA DE ESTRUCTURA ORGPANICA FUNCIONAL Y DEL ESTATUTO ORGÁNICO FUNCIONAL DEL MDMQ</t>
  </si>
  <si>
    <t>PROPUESTA DE ESTRUCTURA ORGÁNICA FUNCIONAL DEL MDMQ Y DEL ESTATUTO ORGÁNICO FUNCIONAL DEL MDMQ</t>
  </si>
  <si>
    <t>AL MENOS EL  30 % DE PROCEDIMIENTOS ESTRATÉGICOS DE LOS PROCESOS AGREGADORES DE VALOR DE LAS SECRETARIAS Y AGENCIAS DEL MDMQ A NIVEL DE FLUJOGRAMAS ELABORADOS</t>
  </si>
  <si>
    <t>PROCEDIMIENTOS DEFINIDOS COMO ESTRATÉGICOS DE LOS PROCESOS AGREGADORES DE VALOR DE LAS SECRETARIAS Y AGENCIAS.</t>
  </si>
  <si>
    <t>IMPLEMENTAR AL MENOS UNA HERRAMIENTA DE LA METODOLOGÍA  "5 S" DE MEJORAMIENTO CONTINUO , EN LAS SECRETARIAS Y AGENCIAS DEL MDMQ.</t>
  </si>
  <si>
    <t xml:space="preserve">IMPLEMENTACIÓN DE UNA HERRAMIENTAS DE MEJORAMIENTO CONTINUO EN LAS SECRETARIAS Y AGENCIAS.  </t>
  </si>
  <si>
    <t>DIRECCION METROPOLITANA DE GESTION DE LA INFORMACION</t>
  </si>
  <si>
    <t>GENERACIÓN DE INFORMACIÓN</t>
  </si>
  <si>
    <t xml:space="preserve">AL MENOS EL 70% DE INFORMACIÓN MUNICIPAL INVENTARIADA Y CATALOGADA EN EL SISTEMA METROPOLITANO DE INFORMACIÓN </t>
  </si>
  <si>
    <t xml:space="preserve">INVENTARIO Y CATALOGO DE INFORMACIÓN   </t>
  </si>
  <si>
    <t xml:space="preserve">MANTENER AL MENOS EL 70% DE DEPENDENCIAS MUNICIPALES ARTICULADAS AL SISTEMA METROPOLITANO DE INFORMACIÓN MUNICIPAL 
</t>
  </si>
  <si>
    <t>SISTEMA METROPOLITANO DE INFORMACION OPERANDO</t>
  </si>
  <si>
    <t>CORPORACION INSTITUTO DE LA CIUDAD</t>
  </si>
  <si>
    <t>INVESTIGACIÓN DE LA CIUDAD</t>
  </si>
  <si>
    <t>UN PROGRAMA DE GESTIÓN DE LA INFORMACIÓN Y RED DEL  CONOCIMIENTO EN EL DMQ CONSTRUIDO</t>
  </si>
  <si>
    <t xml:space="preserve">SISTEMA DE INFORMACIÓN DE SITUACIÓN DEL DMQ </t>
  </si>
  <si>
    <t>SISTEMA DE INFORMACIÓN DE GESTIÓN Y  PARTICIPACIÓN</t>
  </si>
  <si>
    <t>4 INVESTIGACIONES PROPIAS SOBRE LA CIUDAD REALIZADAS</t>
  </si>
  <si>
    <t>INVESTIGACIÓN SOBRE TRANFORMACIÓN PRODUCTIVA EN EL DMQ</t>
  </si>
  <si>
    <t>INVESTIGACIÓN SOBRE COMPACIDAD Y ORDENAMIENTO TERRITORIAL</t>
  </si>
  <si>
    <t>INVESTIGACIÓN SOBRE RECUPERACIÓN URBANA Y CONSTRUCCIÓN DE ESPACIO PÚBLICO</t>
  </si>
  <si>
    <t>INVESTIGACIONES SOBRE PROCESOS PARTICIPATIVOS EN EL DMQ</t>
  </si>
  <si>
    <t xml:space="preserve"> UNA RED DEL CONOCIMIENTO OPERATIVIZADA</t>
  </si>
  <si>
    <t>RED DE GESTIÓN INTERNA DEL MDMQ</t>
  </si>
  <si>
    <t>RED DEL CONOCIMIENTO CON LA SOCIEDAD CIVIL</t>
  </si>
  <si>
    <t>FORTALECIMIENTO DE RELACIONES DE RED AL NIVEL LOCAL E INTERNACIONAL</t>
  </si>
  <si>
    <t>100% DEL  PLAN DE DIFUSIÓN DE LA INFORMACIÓN DESAROLLADO E IMPLEMENTADO</t>
  </si>
  <si>
    <t>PUBLICACIÓN DE 2 NÚMEROS DE LA REVISTA QUESTIONES URBANAS</t>
  </si>
  <si>
    <t>PUBLICACIÓN DE 4 BOLETINES INFORMATIVOS</t>
  </si>
  <si>
    <t xml:space="preserve">TALLERES DE DISCUSIÓN SOBRE RESULTADOS DE INVESTIGACIÓN CON SERVIDORES MUNICIPALES </t>
  </si>
  <si>
    <t>EJECUTAR EL 95% DE GASTOS ADMINISTRATIVOS Y OPERATIVOS DEL INSTITUTO</t>
  </si>
  <si>
    <t>GESTION ADMINISTRATIVA Y FINANCIERA DEL INSTITUTO DE LA CIUDAD</t>
  </si>
  <si>
    <t>INSTITUTO DE CAPACITACION MUNICIPAL</t>
  </si>
  <si>
    <t>CAPACITACIÓN, FORMACIÓN Y DESARROLLO</t>
  </si>
  <si>
    <t>3000 PARTICIPANTES ASISTEN A CURSOS ORGANIZADOS POR EL ICAM</t>
  </si>
  <si>
    <t xml:space="preserve">EJECUCIÓN DE PROGRAMAS Y CURSOS DE CAPACITACIÓN </t>
  </si>
  <si>
    <t>6 CURSOS ELEARNING</t>
  </si>
  <si>
    <t>EVALUACION PROGRAMAS DE CAPACITACION</t>
  </si>
  <si>
    <t>AL MENOS 3 CURSOS DE CAPACITACION SON EVALUADOS</t>
  </si>
  <si>
    <t>4 INFORMES DE EVALUACION Y MONITOREO DE LA CAPACITACIÓN</t>
  </si>
  <si>
    <t>IDENTIFICAR LAS NECESIDADES DE CAPACITACIÒN EN AL MENOS 80% DE LAS DEPENDENCIAS MUNICIPALES</t>
  </si>
  <si>
    <t>1 INFORME DE DETECCIÓN DE NECESIDADES DE CAPACITACIÓN ESTRATEGICO</t>
  </si>
  <si>
    <t>100% DEL PRESUPUESTO DE GASTOS ADMINISTRATIVOS EJECUTADOS</t>
  </si>
  <si>
    <t>FORTALECIMIENTO DE INFRAESTRUCTURA TECNOLÓGICA</t>
  </si>
  <si>
    <r>
      <t xml:space="preserve">SECTOR: </t>
    </r>
    <r>
      <rPr>
        <sz val="11"/>
        <color theme="1"/>
        <rFont val="Calibri"/>
        <family val="2"/>
        <scheme val="minor"/>
      </rPr>
      <t>COORDINACION DE ALCALDIA</t>
    </r>
  </si>
  <si>
    <r>
      <t xml:space="preserve">SECTOR: </t>
    </r>
    <r>
      <rPr>
        <sz val="11"/>
        <color theme="1"/>
        <rFont val="Calibri"/>
        <family val="2"/>
        <scheme val="minor"/>
      </rPr>
      <t>ADMINISTRACION GENERAL</t>
    </r>
  </si>
  <si>
    <r>
      <t xml:space="preserve">SECTOR: </t>
    </r>
    <r>
      <rPr>
        <sz val="11"/>
        <color theme="1"/>
        <rFont val="Calibri"/>
        <family val="2"/>
        <scheme val="minor"/>
      </rPr>
      <t>PLANIFICACION</t>
    </r>
    <r>
      <rPr>
        <b/>
        <sz val="11"/>
        <color theme="1"/>
        <rFont val="Calibri"/>
        <family val="2"/>
        <scheme val="minor"/>
      </rPr>
      <t/>
    </r>
  </si>
  <si>
    <t>AGENCIA METROPOLITANA DE CONTROL</t>
  </si>
  <si>
    <t>INCREMENTAR EL PORCENTAJE DE EJECUCIÓN PRESUPUESTARIA.  (90%)</t>
  </si>
  <si>
    <t>GESTIÓN ADMINISTRATIVA DE LA AGENCIA DE CONTROL</t>
  </si>
  <si>
    <t>REMUNERACION DE PERSONAL</t>
  </si>
  <si>
    <t>GESTION INSTITUCIONAL EFICIENTE E  INNOVADORA</t>
  </si>
  <si>
    <t>CONTROL Y PROCEDIMIENTOS ADMINISTRATIVOS SANCIONADORES</t>
  </si>
  <si>
    <t>EJECUTAR EL 90% DE INTERVENCIONES DE CONTROL PLANIFICADAS POR LAS UNIDADES Y COMISARIAS DE CONTROL DE LA AMC.</t>
  </si>
  <si>
    <t xml:space="preserve">INTERVENCIONES DE CONTROL </t>
  </si>
  <si>
    <t>DIGITALIZACIÓN DEL 100% DE  DE PROCESOS ADMINISTRATIVOS LEVANTADOS Y LISTOS PARA SU ARCHIVO.</t>
  </si>
  <si>
    <t>ARCHIVO FÍSICO Y DIGITAL FASE II</t>
  </si>
  <si>
    <t>ENTIDADES COLABORADORAS</t>
  </si>
  <si>
    <t>CONCLUIR EN UN 100% LA ACREDITACION DE ENTIDADES COLABORADORAS CONFORME LOS REQUERIMIENTOS Y/O NECESIDADES DEMANDADAS POR EL USUARIO</t>
  </si>
  <si>
    <t>ENTIDADES COLABORADORAS ACREDITADAS POR LIBRE CONCURRENCIA</t>
  </si>
  <si>
    <t>ENTIDADES COLABORADORAS  CONTRATADAS PARA VERIFICACIÓN DEL CUMPLIMIENTO DE NORMAS ADMINISTRATIVAS Y REGLAS TÉCNICAS</t>
  </si>
  <si>
    <t>AUDITORIAS ALEATORIAS A ENTIDADES COLABORADORAS (2 POR E.C.)</t>
  </si>
  <si>
    <t>AUDITORIA DE SEGUIMIENTO AL MANTENIMIENTO DE LOS REQUISITOS DE ACREDITACIÓN DE ENTIDADES COLABORADORAS (2)</t>
  </si>
  <si>
    <t>PREVENCIÓN COMETIMIENTO DE INFRACCIONES</t>
  </si>
  <si>
    <t xml:space="preserve">CUMPLIR CON EL 70% DE  LAS ACTIVIDADES COMUNICACIONALES PLANIFICADAS. </t>
  </si>
  <si>
    <t>TALLERES, CAPACITACIONES, BTL´S Y POP (MATERIAL DE DIFUSIÓN)DE DIFUSIÓN</t>
  </si>
  <si>
    <t>FERIA DE COMUNICACIÓN AGENCIA METROPOLITANA DE CONTROL (2 FERIAS)</t>
  </si>
  <si>
    <t>SECRETARIA DE EDUCACION, RECREACION Y DEPORTE</t>
  </si>
  <si>
    <t>EJECUTAR EL 100% DEL PRESUPUESTO ASIGNADO DE FORMA EFICIENTE PARA ALCANZAR LOS OBJETIVOS PROPUESTOS EN EL EJERCICIO FISCAL 2016</t>
  </si>
  <si>
    <t>DOTACIÓN DE MOBILIARIO Y EQUIPOS PARA LA SERD E INSTITUCIONES EDUCATIVAS</t>
  </si>
  <si>
    <t>DIFUSIÓN DE LOS SERVICIOS DE LA SERD Y EQUIPAMIENTO PARA COMUNICACIÓN</t>
  </si>
  <si>
    <t xml:space="preserve">MANTENIMIENTO DE LA INFRAESTRUCTURA INTERIOR Y EXTERIOR </t>
  </si>
  <si>
    <t>GESTIÓN PARA LA PROVISIÓN DE SUMINISTROS Y MATERIALES</t>
  </si>
  <si>
    <t>DIRECCION METROPOLITANA DE DEPORTE Y RECREACION</t>
  </si>
  <si>
    <t>EJECUTAR AL 100% EL PRESUPUESTO DE MANERA EFICIENTE Y EFICAZ PARA ALCANZAR EL CORRECTO FUNCIONAMIENTO DE LA DIRECCIÓN.</t>
  </si>
  <si>
    <t>PLAN DE GASTOS ADMINISTRATIVOS</t>
  </si>
  <si>
    <t>PRACTICAS SALUDABLES</t>
  </si>
  <si>
    <t xml:space="preserve">CIUDAD ACTIVA DEPORTIVA </t>
  </si>
  <si>
    <t xml:space="preserve">INCREMENTAR EN UN 1% EL NÚMERO DE PARTICIPACIONES EN ALGUNA ACTIVIDAD DEPORTIVA Y RECREATIVA HASTA ALCANZAR EL 10% DE LA POBLACIÓN DEL DISTRITO. </t>
  </si>
  <si>
    <t>BARRIOS ORGANIZADOS REALIZANDO ACTIVIDAD FÍSICA EN EL ESPACIO PÚBLICO</t>
  </si>
  <si>
    <t>COMUNIDAD PARTICIPANDO EN EVENTOS DEPORTIVOS Y RECREATIVOS</t>
  </si>
  <si>
    <t>DEPORTISTA Y PROMOTORES PARTICIPANDO EN EVENTOS MASIVOS REGULADOS</t>
  </si>
  <si>
    <t>TALENTO HUMANO PARTICIPANDO EN JORNADAS DEPORTIVAS RECREATIVAS INSTITUCIONALES</t>
  </si>
  <si>
    <t>GESTIÓN CUMANDÁ</t>
  </si>
  <si>
    <t>INCREMENTAR EN UN 2% LA PARTICIPACIÓN DE LA POBLACIÓN ACTIVA DEL ESCENARIO DEPORTIVO Y RECREATIVO CUMANDÁ, HASTA ALCANZAR A 100.000 PARTICIPACIONES</t>
  </si>
  <si>
    <t>1 EQUIPAMIENTO DEPORTIVO Y RECREATIVO  EN FUNCIONAMIENTO</t>
  </si>
  <si>
    <t>EQUIPAMIENTOS DEPORTIVOS Y RECREATIVOS</t>
  </si>
  <si>
    <t>16 INTERVENCIONES EN EQUIPAMIENTO DEPORTIVO Y RECREATIVO EXISTENTE</t>
  </si>
  <si>
    <t>16 EQUIPAMIENTOS DEPORTIVOS - RECREATIVOS PRIORIZADOS DE ACUERDO A NECESIDADES</t>
  </si>
  <si>
    <t>4 ESTUDIOS DE POLIDEPORTIVOS APROBADOS</t>
  </si>
  <si>
    <t>2 POLIDEPORTIVOS ACTIVADOS Y EN FUNCIONAMIENTO</t>
  </si>
  <si>
    <t>MEJORAMIENTO DE LA INFRAESTRUCTURA DEPORTIVA DEL DMQ</t>
  </si>
  <si>
    <t>2 POLIDEPORTIVOS GESTIONADOS PARA EL DMQ.</t>
  </si>
  <si>
    <t xml:space="preserve">DIRECCION METROPOLITANA DE GESTION DEL SUBSISTEMA DE EDUCACION </t>
  </si>
  <si>
    <t>SISTEMA EDUCATIVO MUNICIPAL</t>
  </si>
  <si>
    <t>FORTALECIMIENTO DE LAS CAPACIDADES DE LAS INSTITUCIONES EDUCATIVAS</t>
  </si>
  <si>
    <t>100 % DE LAS INSTITUCIONES EDUCATIVAS MUNICIPALES FORTALECEN SUS PROCESOS EDUCATIVOS</t>
  </si>
  <si>
    <t>FORTALECIMIENTO DE TALENTO HUMANO</t>
  </si>
  <si>
    <t>FORTALECIMIENTO DE INFRAESTRUCTURA TECNOLÓGICA.</t>
  </si>
  <si>
    <t>FORTALECIMIENTO DE METODOLÓGICAS PEDAGÓGICAS</t>
  </si>
  <si>
    <t>FORTALECIMIENTO DE LA GESTIÓN ADMINISTRATIVA</t>
  </si>
  <si>
    <t>ADQUISICIÒN DE EQUIPAMIENTO EDUCATIVO</t>
  </si>
  <si>
    <t>DIRECCION METROPOLITANA DE POLITICAS Y PLANEAMIENTO DE LA EDUCACIÓN</t>
  </si>
  <si>
    <t>CIUDAD INCLUSIVA</t>
  </si>
  <si>
    <t>MEJORAMIENTO DE LA INFRAESTRUCTURA EDUCATIVA</t>
  </si>
  <si>
    <t>100% DE LOS COLEGIOS DE BACHILLERATO SON INTERVENIDOS EN SU INFRAESTRUCTURA FÍSICA</t>
  </si>
  <si>
    <t>CONSTRUCCIÓN DE INFRAESTRUCTURA</t>
  </si>
  <si>
    <t>MANTENIMIENTO CORRECTIVO</t>
  </si>
  <si>
    <t>POLITICA SOCIAL INTEGRAL</t>
  </si>
  <si>
    <t>PLANEAMIENTO DE LA EDUCACION, DEPORTES Y RECREACION</t>
  </si>
  <si>
    <t>100% DE UNIDADES OPERATIVAS CUENTAN CON LA PLANIFICACIÓN ALINEADA A POLÍTICA DE LA SERD</t>
  </si>
  <si>
    <t>PLANIFICACIÓN INSTITUCIONAL</t>
  </si>
  <si>
    <t>SISTEMA DE INDICADORES EDUCATIVOS</t>
  </si>
  <si>
    <t xml:space="preserve">DIRECCION METROPOLITANA DE INCLUSION EDUCATIVA </t>
  </si>
  <si>
    <t>BIENESTAR ESTUDIANTIL Y EDUCACION CIUDADANA</t>
  </si>
  <si>
    <t xml:space="preserve">80% DE NIÑOS, NIÑAS, ADOLESCENTES Y JÓVENES ATENDIDOS POR EL CENTRO EMILIO UZCÁTEGUI MEJORAN SUS HABILIDADES Y DESTREZAS. </t>
  </si>
  <si>
    <t>PLAN DE APOYO INTEGRAL INCLUSIVO</t>
  </si>
  <si>
    <t>ELABORACIÒN DE LAS METODOLOGÍAS LÚDICAS E INNOVADORAS.</t>
  </si>
  <si>
    <t>MODALIDADES DE INCLUSION EN LA EDUCACIÓN</t>
  </si>
  <si>
    <t xml:space="preserve">2000 ESTUDIANTES REINSERTADOS A LA EDUCACIÓN EXTRAORDINARIA
</t>
  </si>
  <si>
    <t>IMPLEMENTACIÓN Y EJEUCIÓN DE LOS PROYECTOS CBA Y BVI</t>
  </si>
  <si>
    <t>COLEGIO BENALCAZAR</t>
  </si>
  <si>
    <t>EJECUCIÓN DEL 100% DEL PRESUPUESTO ASIGNADO</t>
  </si>
  <si>
    <t>SERVICIOS GENERALES Y OPERATIVOS</t>
  </si>
  <si>
    <t>LOGÍSTICA INSTITUCIONAL</t>
  </si>
  <si>
    <t>FORTALECIMIENTO DE LA INFRAESTRUCTURA</t>
  </si>
  <si>
    <t>GESTION PEDAGOGICA</t>
  </si>
  <si>
    <t>REDUCIR EL ABANDONO ESCOLAR EN UN 90%</t>
  </si>
  <si>
    <t>FORTALECIMIENTO DE LAS CAPACIDADES DOCENTES</t>
  </si>
  <si>
    <t>BACHILLERATO INTERNACIONAL</t>
  </si>
  <si>
    <t xml:space="preserve">FORTALECIMIENTO DE CAPACIDADES ESTUDIANTILES </t>
  </si>
  <si>
    <t>COLEGIO FERNANDEZ MADRID</t>
  </si>
  <si>
    <t>Ejecución del 100% del presupuesto asignado</t>
  </si>
  <si>
    <t>Servicios generales y operativos</t>
  </si>
  <si>
    <t>Logística institucional</t>
  </si>
  <si>
    <t>Fortalecimiento de la infraestructura</t>
  </si>
  <si>
    <t>FORTALECIMIENTO DE LAS CAPACIDADES DE LOS ESTUDIANTES</t>
  </si>
  <si>
    <t>UNIDAD EDUCATIVA BICENTENARIO</t>
  </si>
  <si>
    <t>FORTALECIMIENTO DE LA INFRAESTRUCTURA EDUCATIVA</t>
  </si>
  <si>
    <t>FORTALECIMIENTO DE LAS CAPACIDADES ESTUDIANTILES</t>
  </si>
  <si>
    <t>UNIDAD EDUCATIVA ESPEJO</t>
  </si>
  <si>
    <t>EJECUCIÓN DEL 90% DEL PRESUPUESTO ASIGNADO</t>
  </si>
  <si>
    <t>CONTRATACIÓN DE BIENES Y SERVICIOS PARA EL DESARROLLO DE LAS ACTIVIDADES INSTITUCIONALES</t>
  </si>
  <si>
    <t>SERVICIOS BÁSICOS Y GENERALES PARA EL DESARROLLO DE LAS ACTIVIDADES INSTITUCIONALES</t>
  </si>
  <si>
    <t xml:space="preserve">FORTALECIMIENTO TECNOLÓGICO </t>
  </si>
  <si>
    <t>UNIDAD EDUCATIVA JULIO E. MORENO</t>
  </si>
  <si>
    <t>UNIDAD EDUCATIVA OSWALDO LOMBEYDA</t>
  </si>
  <si>
    <t>UNIDAD EDUCATIVA QUITUMBE</t>
  </si>
  <si>
    <t>UNIDAD EDUCATIVA SAN FRANCISCO DE QUITO</t>
  </si>
  <si>
    <t>UNIDAD EDUCATIVA SUCRE</t>
  </si>
  <si>
    <t>CONTRATACION DE BIENES Y SERVICIOS PARA EL DESARROLLO DE LAS ACTIVIDADES INSTITUCIONALES</t>
  </si>
  <si>
    <t>MANTENIMIENTO Y ADECUACIONES DE LA INFRAESTRUCTURA DE LOS EDIFICIOS DE LA UNIDAD EDUCATIVA</t>
  </si>
  <si>
    <t>LA SUCRE CULTURAL , EDUCATIVA Y DEPORTIVA</t>
  </si>
  <si>
    <t xml:space="preserve">FORTALECIMEINTO TECNOLÓGICO </t>
  </si>
  <si>
    <r>
      <t xml:space="preserve">SECTOR: </t>
    </r>
    <r>
      <rPr>
        <sz val="11"/>
        <color theme="1"/>
        <rFont val="Calibri"/>
        <family val="2"/>
        <scheme val="minor"/>
      </rPr>
      <t>EDUCACION, RECREACION Y DEPORTE</t>
    </r>
  </si>
  <si>
    <r>
      <t>SECTOR:</t>
    </r>
    <r>
      <rPr>
        <sz val="11"/>
        <color theme="1"/>
        <rFont val="Calibri"/>
        <family val="2"/>
        <scheme val="minor"/>
      </rPr>
      <t xml:space="preserve"> AGENCIA DE CONTROL</t>
    </r>
  </si>
  <si>
    <t>SECRETARIA DE CULTURA</t>
  </si>
  <si>
    <t>EJECUTAR EL 100% DE PROCESOS ADMINISTRATIVOS CONTEMPLADOS EN EL POA 2016</t>
  </si>
  <si>
    <t>PLAN DE GESTION ADMINISTRATIVA</t>
  </si>
  <si>
    <t>ARTE CULTURA Y PATRIMONIO</t>
  </si>
  <si>
    <t>ARTE PUBLICO E INCLUSION CULTURAL</t>
  </si>
  <si>
    <t>INCREMENTAR EN UN 20% LOS ACTOS Y PROGRAMAS CULTURALES DE PROYECCIÓN INTERNACIONAL REALIZADOS EN EL MDMQ AL 2016</t>
  </si>
  <si>
    <t>AGENDA DISTRITAL CONSOLIDADA DE LA CIUDAD DE QUITO: QUITO CULTURA.INFO</t>
  </si>
  <si>
    <t>CENTRO CULTURAL BENJAMIN CARRION</t>
  </si>
  <si>
    <t>SISTEMA DE GESTION DE CENTROS CULTURALES</t>
  </si>
  <si>
    <t>20% DE LA PLOBLACIÓN DEL DMQ CONOCE Y EVALÚA COMO ÚTIL OPORTUNA Y ADECUADA LA OFERTA CULTURAL</t>
  </si>
  <si>
    <t>EVENTOS LITERARIOS Y CULTURALES</t>
  </si>
  <si>
    <t>PUBLICACIONES</t>
  </si>
  <si>
    <t>BIBLIOTECA DIGITAL</t>
  </si>
  <si>
    <t>CENTRO CULTURAL METROPOLITANO</t>
  </si>
  <si>
    <t>INCREMENTAR UN 15% DE VISITAS A CENTROS DE PROMOCIÓN CULTURAL MUNICIPAL</t>
  </si>
  <si>
    <t>BIBLIOTECAS MEDIATECAS</t>
  </si>
  <si>
    <t>INCREMENTAR UN 8% DE BENEFICIARIOS EN  LAS EXPOSICIONES Y EVENTOS REALIZADOS EN EL ESPACIO PÚBLICO</t>
  </si>
  <si>
    <t>MEMORIA Y PATRIMONIO</t>
  </si>
  <si>
    <t>INCREMENTAR EL NÚMERO DE PARTICIPANTES, ARTISTAS, ARTESANOS, ESTUDIANTES ENE VENTOS ARTÍSTICOS CULTURALES EN EL DMQ</t>
  </si>
  <si>
    <t>EDUCACION E IDENTIDAD</t>
  </si>
  <si>
    <t>INCREMENTAR UN 5% DE  VISITAS A CENTROS DE PROMOCIÓN  CULTURAL MUNICIPAL</t>
  </si>
  <si>
    <t>FUNCIONAMIENTO OPERATIVO DE CENTROS CULTURALES</t>
  </si>
  <si>
    <t>INCREMENTAR UN 25% LA PARTICIPACIÓN DE ARTISTAS LOCALES RESPECTO A LOS NACIONALES E INTERNACIONALES EN LAS EXPOSICIONES CULTURALES DEL  MDMQ</t>
  </si>
  <si>
    <t xml:space="preserve">DIRECCION METROPOLITANA DE CREATIVIDAD, MEMORIA Y PATRIMONIO </t>
  </si>
  <si>
    <t>AGENDA CULTURAL METROPOLITANA</t>
  </si>
  <si>
    <t>INCREMENTAR  UN 20% DE ASISTENTES A EVENTOS CULTURALES PROMOVIDOS Y AUSPICIADOS POR EL MDMQ CON RELACIÓN AL 2015</t>
  </si>
  <si>
    <t>VERANO ARTES QUITO</t>
  </si>
  <si>
    <t>FIESTAS DE QUITO</t>
  </si>
  <si>
    <t>AUMENTAR EN 30% LOS ESPACIOS PÚBLICOS CON PROGRAMACIÓN CULTURAL</t>
  </si>
  <si>
    <t>CARNAVAL  DISTRITAL</t>
  </si>
  <si>
    <t>SEMANA SANTA DISTRITAL</t>
  </si>
  <si>
    <t>NAVIDAD QUITEÑA</t>
  </si>
  <si>
    <t>PESEBRES</t>
  </si>
  <si>
    <t>AÑOS VIEJOS</t>
  </si>
  <si>
    <t>BANDA MUNICIPAL</t>
  </si>
  <si>
    <t>CASA DE LAS BANDAS</t>
  </si>
  <si>
    <t>TEATRO CAPITOL</t>
  </si>
  <si>
    <t xml:space="preserve">
DIRECCION METROPOLITANA DE CULTURA EN EL ESPACIO PUBLICO</t>
  </si>
  <si>
    <t>AUMENTAR  UN 20% LAS ACTIVIDADES  CULTURALES EN LAS ADMINISTRACIONES ZONALES</t>
  </si>
  <si>
    <t>ENCUENTRO INTERCULTURAL E LA PARROQUIAS RURALES "PIFO 2016"</t>
  </si>
  <si>
    <t>INCREMENTAR EN UN  8% LOS ASISTENTES A EVENTOS CULTURALES PROMOVIDOS Y AUSPICIADOS POR EL MDMQ</t>
  </si>
  <si>
    <t>ARTE EN EL ESPACIO PÚBLICO</t>
  </si>
  <si>
    <t>PREMIOS CULTURALES Y ARTISTICOS (Ord.0224)</t>
  </si>
  <si>
    <t>AUSPICIOS, INCENTIVOS Y FOMENTOS 
( Resol. C 0028)</t>
  </si>
  <si>
    <t>PARQUE URBANO CUMANDÁ</t>
  </si>
  <si>
    <t>FUNDACION MUSEOS DE LA CIUDAD</t>
  </si>
  <si>
    <t>SISTEMA DE GESTION CULTURAL DE MUSEOS</t>
  </si>
  <si>
    <t>INCREMENTAR UN 22% LA  GESTIÓN CULTURAL INCLUYENTE TANTO EN INVESTIGACIÓN, PRODUCCIÓN, PUESTA EN ESCENA DE EVENTOS ARTÍSTCOS Y CULTURALES EN EL DMQ</t>
  </si>
  <si>
    <t>GESTIÓN CULTURAL</t>
  </si>
  <si>
    <t>100% DE EJECUCIÓN PRESUPUESTARIA</t>
  </si>
  <si>
    <t>GESTIÓN OPERATIVA</t>
  </si>
  <si>
    <t xml:space="preserve">FORTALECIMIENTO DEL TALENTO HUMANO </t>
  </si>
  <si>
    <t>FUNDACION TEATRO NACIONAL SUCRE</t>
  </si>
  <si>
    <t>SISTEMA METROPOLITANO DE TEATROS</t>
  </si>
  <si>
    <t>INCREMENTAR EN UN 2% LA PRODUCCIÓN Y COPRODUCCIÓN DE EVENTOS ARTÍSTICOS Y CULTURALES AL 2016.</t>
  </si>
  <si>
    <r>
      <t xml:space="preserve">SECTOR: </t>
    </r>
    <r>
      <rPr>
        <sz val="11"/>
        <color theme="1"/>
        <rFont val="Calibri"/>
        <family val="2"/>
        <scheme val="minor"/>
      </rPr>
      <t>CULTURA</t>
    </r>
  </si>
  <si>
    <t>SECRETARIA DE SALUD</t>
  </si>
  <si>
    <t>POA 2016 DE LA SECRETARIA DE SALUD EJECUTADO</t>
  </si>
  <si>
    <t>DIRECCION METROPOLITANA DE POLITICAS Y PLANEAMIENTO DE LA SALUD</t>
  </si>
  <si>
    <t>GESTION INTEGRAL DE LA FAUNA URBANA</t>
  </si>
  <si>
    <t>MANEJO FAUNA URBANA EN EL DMQ</t>
  </si>
  <si>
    <t xml:space="preserve">
INCREMENTAR AL 50% LA IMPLEMENTACIÓN DE SERVICIOS ESTIPULADOS EN LA ORDENANZA MUNICIPAL 0048 DE LA "TENENCIA, PROTECCIÓN Y CONTROL DE LA FAUNA URBANA"</t>
  </si>
  <si>
    <t xml:space="preserve">8 PROTOCOLOS DE REGULACIÓN Y MANEJO DE FAUNA URBANA ELABORADOS      </t>
  </si>
  <si>
    <t>ESTUDIOS DE LÍNEA BASE DEMOGRAFÍA DE PERROS Y GATOS ELABORADOS</t>
  </si>
  <si>
    <t xml:space="preserve">ESTUDIOS DE DEMOGRAFÍA Y COMPORTAMIENTOS DE AVES EN DMQ.                                                                                                                      </t>
  </si>
  <si>
    <t>UN CENTRO DE FAUNA URBANA CON ESTUDIOS REALIZADOS PARA SU CONSTRUCCIÓN EN DOS ADMINISTRACION ZONAL DEL DMQ  
(Refuerzo a actividades actuales)</t>
  </si>
  <si>
    <t>UNA CAMPAÑA PERMANENTE DE RESCATE, REHABILITACIÓN Y ADOPCIÓN  DE PERROS Y GATOS</t>
  </si>
  <si>
    <t xml:space="preserve">UNA NUEVA ZONA CANINA HABILITADA EN UN PARQUE METROPOLITANO          </t>
  </si>
  <si>
    <t>UN PLAN DE REGISTRO E IDENTIFICACIÓN DE ANIMALES DE COMPAÑÍA ELABORADO</t>
  </si>
  <si>
    <t xml:space="preserve">UN PLAN DE CON CONTROL DE PLAGAS  ELABORADO                                                                                                                                                                                                                                                                
</t>
  </si>
  <si>
    <t xml:space="preserve">UN PLAN DE SENSIBILIZACIÓN,  CONCIENTIZACIÓN Y EDUCACIÓN EN FAUNA URBANA DIRIGIDO A LA POBLACIÓN, EJECUTADO  
</t>
  </si>
  <si>
    <t>UNA CAMPAÑA PERMANENTE DE ESTERILIZACIÓN DE PERROS Y GATOS</t>
  </si>
  <si>
    <t xml:space="preserve">FORTALECIMIENTO DE LA ORGANIZACIÓN Y FUNCIONAMIENTO DE LA SECRETARIA DE SALUD </t>
  </si>
  <si>
    <t>IMPLEMENTAR EL 100% DE LAS POLÍTICAS, NORMAS Y REGLAMENTOS DE SALUD EMITIDAS POR EL ENTE RECTOR EN SALUD, EN LOS SERVICIOS Y UNIDADES METROPOLITANAS DE SALUD DE ACUERDO A COMPETENCIAS.</t>
  </si>
  <si>
    <t xml:space="preserve">UNIDADES  METROPOLITANAS DE SALUD Y SU RED DE SERVICIOS  CUMPLIENDO CON POLITICAS, NORMAS Y REGLAMENTOS EMITIDAS POR EL ENTE RECTOR EN SALUD, DE ACUERDO A COMPETENCIAS
</t>
  </si>
  <si>
    <t>CONTAR CON  UNA ESTRUCTURA SOLIDA, ORGANIZADA Y FUNCIONAL DE LA SECRETARIA DE  SALUD  Y SUS UNIDADES METROPOLITANAS DE SALUD ORIENTADA AL CUMPLIMIENTO DEL PLAN DECENAL DE SALUD</t>
  </si>
  <si>
    <t>ORGÁNICO ESTRUCTURAL Y FUNCIONAL DE LA SECRETARIA DE SALUD Y UNIDADES METROPOLITNAS DE SALUD ELABORADO</t>
  </si>
  <si>
    <t>MANUAL DE PERFIL DE PUESTOS DE LA SECRETARIA DE SALUD Y UNIDADES METROPOLITANAS DE SALUD ELABORADO</t>
  </si>
  <si>
    <t>CUMPLIR CON LAS  METAS Y PRODUCTOS  PLANTEADAS  EN EL POA 2016 EDL SETOR SALUD</t>
  </si>
  <si>
    <t>SISTEMA MI CIUDAD ACTUALIZADO MENSUALMENTE</t>
  </si>
  <si>
    <t xml:space="preserve">DIRECCION METROPOLITANA DE PROMOCION, PREVENCION Y VIGILANCIA DE SALUD  </t>
  </si>
  <si>
    <t>PROMOCIÓN DE LA SALUD Y PREVENCIÓN DE LA ENFERMEDAD</t>
  </si>
  <si>
    <t>SISTEMA DE INOCUIDAD ALIMENTARIA EN EL DMQ</t>
  </si>
  <si>
    <t xml:space="preserve">
4150 PERSONAS (1.000 COMERCIANTES DE MERCADOS, 150 MANUIPULADORES DE ALIMENTOS EN BARES ESCOLARES MUNICIPALES Y 3.000 COMERCIANTES AUTÓNOMOS)  REGISTRADOS EN EL MDMQ Y CAPACITADOS EN INOCUIDAD ALIMENTARIA</t>
  </si>
  <si>
    <t>TRES MERCADOS MUNICIPALES CERITFICADOS Y/O RECERTIFICADOS POR LA OPS, COMO "MERCADOS SALUDABLES"</t>
  </si>
  <si>
    <t>PERSONAL TÉCNICO CONTRATADO</t>
  </si>
  <si>
    <t>75% DE MUESTRAS DE ALIMENTOS PREPRADOS EN MERCADOS MUNICIPALES CUMPLEN CON LOS REQUISITOS MÍNIMOS DE MICROBIOLOGÍA</t>
  </si>
  <si>
    <t>25% DE COMERCIANTES AUTÓNOMOS REGISTARADOS EN EL MDMQ CUMPLEN CON LOS PROCEDIMIENTOS CORRECTOS DE MANIPULACIÓN DE ALIMENTOS</t>
  </si>
  <si>
    <t>80% DE BARES ESCOLARES MUNICIPALES CUMPLIENDO LA NORMATIVA NACIONAL</t>
  </si>
  <si>
    <t xml:space="preserve">16 MERCADOS Y 30 BARES ESCOLARES MUNICIPALES EXPENDEN Y PROMOCIONAN ALIMENTOS NUTRITIVOS Y SALUDABLES.  </t>
  </si>
  <si>
    <t>VIGILANCIA DE LA PREVALENCIA DE MUERTES Y LESIONES POR ACCIDENTES DE TRÁNSITO EN EL DMQ.</t>
  </si>
  <si>
    <t xml:space="preserve">LOGRAR HASTA DICIEMBRE DEL 2016, LA CONFORMACIÓN DE UN OBSERVATORIO  QUE GENERE INFORMACIÓN OPORTUNA, OBJETIVA Y CONFIABLE SOBRE MORTALIDAD Y LESIONES POR INCIDENTES DE TRÁNSITO EN EL DMQ </t>
  </si>
  <si>
    <t>COMISIÓN INTERINSTITUCIONAL QUE MANEJE EL OBSERVATORIO CONFORMADO</t>
  </si>
  <si>
    <t>PLATAFORMA INFORMÁTICA PARA CONSOLIDACIÓN DE DATOS FUNCIONANDO</t>
  </si>
  <si>
    <t>INFORMES  CON ANALISIS DE DATOS OBTENIDOS POR ACCIDENTES DE TRÁNSITO EN EL DMQ SOCIALIZADOS A LAS AUTORIDADES Y POBLACIÓN DEL DMQ</t>
  </si>
  <si>
    <t>SALUD MENTAL</t>
  </si>
  <si>
    <t>SENSIBILIZAR  POR LO  MENOS AL 5 % DE LA POBLACIÓN EN RIESGO DE CONSUMO DE ALCOHOL Y SUSTANCIAS ADICTIVAS EN EL DMQ.</t>
  </si>
  <si>
    <t>CAMPAÑA PARA LA DISMINUCIÓN DEL CONSUMO DE SUSTANCIAS ADICTIVAS EN POBLACIÓN DE RIESGO DEL DMQ REALIZADA.</t>
  </si>
  <si>
    <t xml:space="preserve">
INFORMAR POR LO MENOS AL 25 % DE ADOLESCENTES DE UNIDADES EDUCATIVAS MUNCIPALES, CASA SABER PEGA FULL Y CASA SOMOS EN PROMOCIÓN DE CONVIVENCIA SALUDABLE.</t>
  </si>
  <si>
    <t>DIÁLOGOS DE SENSIBILIZACIÓN EN LA PROMOCIÓN DE CONVIVENCIA SALUDABLE, PREVENCIÓN DE VIOLENCIA Y SUICIDIO DIRIGIDO A PERSONAL MUNICIPAL, POBLACIÓN DE RIESGO Y OTROS GRUPOS DE ATENCIÓN PRIORITARIA.</t>
  </si>
  <si>
    <t>CONCURSO INTERCOLEGIAL DE BUENAS PRÁCTICAS EN PROMOCIÓN DE CONVIVENCIA SALUDABLE REALIZADO.</t>
  </si>
  <si>
    <t>INFORMAR AL 100% DE PERSONAL DE SALUD DE LA RED DE SERVICIOS MUNICIPALES DE SALUD Y LOS DOCENTES DE LAS UNIDADES EDUCATIVAS MUNICIPALES EN LA PREVENCIÓN DEL SÍNDROME DE BURN OUT</t>
  </si>
  <si>
    <t>PLAN DE PREVENCIÓN DE BURN OUT ORGANIZADO EN CADA UNIDAD MUNICIPAL DE SALUD Y UNIDAD EDUCATIVA MUNICIPAL</t>
  </si>
  <si>
    <t xml:space="preserve">REALIZAR 1200 INTERVENCIONES PSICOLÓGICAS CON LOS PACIENTES QUE PRESENTAN PROBLEMÁTICAS DE VIOLENCIA, SUICIDIO, CONSUMO DE SUSTANCIAS Y EMBARAZO ADOLESCENTE, QUE SON REFERIDOS DESDE LAS UNIDADES MUNICIPALES DE SALUD. </t>
  </si>
  <si>
    <t>INTERVENCIONES PSICOLÓGICAS REALIZADAS</t>
  </si>
  <si>
    <t>SALUD SEXUAL Y REPRODUCTIVA</t>
  </si>
  <si>
    <t>AL MENOS 50 VOCEROS PARES FORMADOS Y EN ACTIVIDADES EN CASA SABER PEGA FULL (SPF), UNIDADES EDUCATIVAS MUNICIPALES  Y UNIDADES DE SALUD.</t>
  </si>
  <si>
    <t>VOCERIAS JUVENILES FORTALECIDAS E INCREMENTADAS</t>
  </si>
  <si>
    <t>AL MENOS EL 2% DE ADOLESCENTES DEL DMQ, PARTICIPANDO  EN LAS CASA SABER PEGA FULL (SPF), UNIDADES EDUCATIVAS MUNICIPALES  Y UNIDADES DE SALUD.</t>
  </si>
  <si>
    <t>ADOLESCENTES PARTICIPANDO EN ACTIVIDADES CON LA ESTRATEGIA SABER PEGA FULL</t>
  </si>
  <si>
    <t>AL MENOS EL 10% DE ADOLESCENTES, PADRES Y MADRES DE FAMILIA Y DOCENTES DE LAS UNIDADES EDUCATIVAS MUNICIPALES  PARTICIPAN EN ACTIVIDADES EDUCATIVAS DE SS Y SR.</t>
  </si>
  <si>
    <t>COMUNIDAD EDUCATIVA INFORMADA Y CAPACITADA EN TEMÁTICAS DE SEXUALIDAD HUMANA.</t>
  </si>
  <si>
    <t>INCREMENTAR AL MENOS EL 2,5% EL USO DE MÉTODOS ANTICONCEPTIVOS EN SU PRIMERA RELACIÓN SEXUAL EN ADOLESCENTES, QUE PARTICIPAN EN CASA SABER PEGA FULL (SPF), UNIDADES EDUCATIVAS MUNICIPALES  Y UNIDADES DE SALUD.</t>
  </si>
  <si>
    <t>PROMOTORES JUVENILES FORTALECIENDO LAS ACTIVIDADES DE VOCERIA EN USO DE ANTICONCEPTIVOS</t>
  </si>
  <si>
    <t>DISMINUCIÓN DE AL MENOS 1% DE EMBARAZOS EN ADOLESCENTES QUE SON ATENDIDAS EN LAS UMS Y QUE HAN PARTICIPADO EN CASA SABER PEGA FULL (SPF), UNIDADES EDUCATIVAS MUNICIPALES  Y UNIDADES DE SALUD.</t>
  </si>
  <si>
    <t>ADOLESCENTES INFORMADAS SOBRE  LA PREVENCIÓN DEL EMBARAZO</t>
  </si>
  <si>
    <t>DISMINUIR AL 2,5% LOS EMBARAZOS SUBSECUENTES DE USUARIAS ATENDIDAS EN LA UMS</t>
  </si>
  <si>
    <t>EMBARAZADAS INFORMADAS SOBRE EL RIESGO DE EMBARAZO SUBSECUENTE</t>
  </si>
  <si>
    <t>VIGILANCIA EPIDEMIOLOGICA</t>
  </si>
  <si>
    <t xml:space="preserve">ACTUALIZAR EL DIAGNOSTICO DE SALUD DEL DMQ AL 2016 </t>
  </si>
  <si>
    <t xml:space="preserve"> DIAGNOSTICO DE SALUD ACTUALIZADO</t>
  </si>
  <si>
    <t>ANALIZAR EL IMPACTO EPIDEMIOLÓGICO DEL PROYECTO SALUD AL PASO EN EL 15 % DE USUARIOS QUE RETORNAN A LOS SERVICIOS</t>
  </si>
  <si>
    <t>DIRECCION METROPOLITANA DE GESTION DEL SUBSISTEMA DE SALUD</t>
  </si>
  <si>
    <t>SUBSISTEMA DE SALUD</t>
  </si>
  <si>
    <t>REPOTENCIACION DE LA UNIDAD METROPOLITANA</t>
  </si>
  <si>
    <t>UNIDAD METROPOLITANA DE SALUD SUR  CONSTRUIDA,  FISCALIZADA Y FUNCIONANDO  ACORDE A SU NIVEL DE COMPLEJIDAD.</t>
  </si>
  <si>
    <t>INFORMES PERIÓDICOS DE AVANCE, INFORME FINAL Y ACTA DE ENTREGA RECEPCIÓN PARCIAL  PARA LA REPOTENCIACIÓN  DE LA UNIDAD DE SALUD SUR</t>
  </si>
  <si>
    <t>ACTA DE ENTREGA RECEPCIÓN DE LA FISCALIZACIÓN  DE LA  CONSTRUCCIÓN DE LA UNIDAD DE SALUD SUR</t>
  </si>
  <si>
    <t>UNIDAD MUNICIPAL DE SALUD SUR</t>
  </si>
  <si>
    <t>EJECUTAR EL 98% DEL PRESUPUESTO MUNICIPAL ASIGNADO.</t>
  </si>
  <si>
    <t>GESTIÓN DE GASTOS ADMINISTRATIVOS PARA SOLVENTAR LAS NECESIDADES DE LA INSTITUCIÓN</t>
  </si>
  <si>
    <t>PRESTACION DE SERVICIOS DE SALUD</t>
  </si>
  <si>
    <t xml:space="preserve">CONTAR CON AL MENOS EL 40% DE PROCESOS IMPLEMENTADOS SOBRE PROCESOS IDENTIFICADOS </t>
  </si>
  <si>
    <t>ESTATUTOS DE UMS ORIENTADOS POR PROCESOS</t>
  </si>
  <si>
    <t>CONTAR CON AL MENOS 90% DE GUÍAS DE PRÁCTICA CLÍNICA IMPLEMENTADAS</t>
  </si>
  <si>
    <t>PROCESOS AGREGADORES DE VALOR DE LAS UMS UTILIZAN LAS GUÍAS DE PRÁCTICA CLÍNICA</t>
  </si>
  <si>
    <t>INCREMENTAR AL MENOS EN UN 2% LAS CONSULTAS Y EGRESOS HOSPITALARIOS CON RESPECTO AL REGISTRO 2014</t>
  </si>
  <si>
    <t xml:space="preserve"> INFORME DE PRODUCCIÓN TRIMESTRAL DE UMS SOBRE ACTIVIDADES DE CONSULTAS Y EGRESOS HOSPITALARIOS</t>
  </si>
  <si>
    <t>ATENCIONES MÉDICAS E IDENTIFICACIÓN DE RIESGO Y SALUD OCUPACIONAL PROPORCIONADAS</t>
  </si>
  <si>
    <t>INCREMENTAR AL MENOS EL 7.5% DE ACTIVIDADES DE PROMOCIÓN Y PREVENCIÓN EN RELACIÓN AL NÚMERO TOTAL DE ACTIVIDADES</t>
  </si>
  <si>
    <t xml:space="preserve">INFORME DE PRODUCCIÓN TRIMESTRAL DE UMS SOBRE ACTIVIDADES DE PROMOCIÓN Y PREVENCIÓN </t>
  </si>
  <si>
    <t>UNIDAD MUNICIPAL DE SALUD CENTRO</t>
  </si>
  <si>
    <t>INCREMENTAR AL MENOS EN UN 2% LAS CONSULTAS Y CIRUGÍAS CON RESPECTO AL REGISTRO 2014</t>
  </si>
  <si>
    <t>INFORME DE PRODUCCIÓN TRIMESTRAL DE UMS SOBRE ACTIVIDADES DE CONSULTAS Y CIRUGÍAS REALIZADAS</t>
  </si>
  <si>
    <t>SALUD AL PASO</t>
  </si>
  <si>
    <t>BRINDAR ATENCIÓN DE PROMOCIÓN DE LA SALUD Y PREVENCIÓN DE ENFERNEDADES POR LO MENOS AL 3,5 % DE LA POBLACIÓN MAYOR DE 18 AÑOS.</t>
  </si>
  <si>
    <t>26 PUNTOS DE SALUD AL PASO FUNCIONANDO.</t>
  </si>
  <si>
    <t xml:space="preserve">12 EVENTOS SOBRE PROMOCIÓN DE LA SALUD Y PREVENCIÓN DE ENFERMEDADES REALIZADOS. </t>
  </si>
  <si>
    <t>1 PLAN CONTINUO DE CAPACITACIÓN AL PERSONAL DE SALUD AL PASO.</t>
  </si>
  <si>
    <t>SABER PEGA FULL</t>
  </si>
  <si>
    <t>INCREMENTAR UN 5% EL NÚMERO DE ADOLESCENTES ATENDIDOS EN LA CSPF, CON RELACIÓN AL 2015</t>
  </si>
  <si>
    <t>INFORMES DE ASISTENCIA A TALLERES Y ACTIVIDADES ORGANIZADOS POR LA CASA SABER PEGA FULL</t>
  </si>
  <si>
    <t>INFORMAR Y SENSIBILIZAR EN TEMAS DE SS Y SR. AL 100% DE ADOLESCENTES DEL DISTRITO METROPOLITANO DE QUITO QUE ACUDEN A LA CASA SABER PEGA FULL</t>
  </si>
  <si>
    <t>PLAN DE CAPACITACIÓN PERMANENTE EN TEMAS DE SS Y SR DIRIGIDO A ADOLESCENTES DEL DISTRITO METROPOLITANO DE QUITO QUE ACUDEN A LA CASA SABER PEGA FULL</t>
  </si>
  <si>
    <t>INFORMAR Y SENSIBILIZAR POR LO MENOS AL 8% DE ADOLESCENTES, DOCENTES, PADRES Y MADRES DE FAMILIA DE UNIDADES EDUCATIVAS MUNICIPALES QUE PARTICIPAN EN TEMAS DE SS Y SR.</t>
  </si>
  <si>
    <t>3 CAMPAÑAS DE INFORMACIÓN Y SENSIBILIZACIÓN A LA COMUNIDAD EDUCATIVA DE ESTABLECIMIENTOS EDUCATIVOS PARTICIPANTES, EJECUTADAS.</t>
  </si>
  <si>
    <t>UNIDAD MUNICIPAL DE SALUD NORTE</t>
  </si>
  <si>
    <t>GESTIONAR GASTOS ADMINISTRATIVOS PARA LA INSTITUCIÓN</t>
  </si>
  <si>
    <t xml:space="preserve"> ESTATUTOS DE UMS ORIENTADOS POR PROCESOS</t>
  </si>
  <si>
    <r>
      <t xml:space="preserve">SECTOR: </t>
    </r>
    <r>
      <rPr>
        <sz val="11"/>
        <color theme="1"/>
        <rFont val="Calibri"/>
        <family val="2"/>
        <scheme val="minor"/>
      </rPr>
      <t>SALUD</t>
    </r>
  </si>
  <si>
    <t>SECRETARIA DE INCLUSION SOCIAL</t>
  </si>
  <si>
    <t>INCLUSIÓN EDUCATIVA EN EL MDMQ</t>
  </si>
  <si>
    <t>300 BENEFICIARIOS DE AYUDAS ECONÓMICAS PARA EDUCACIÓN</t>
  </si>
  <si>
    <t>AYUDAS ECONÓMICAS A ESTUDIANTES DE ESTABLECIMIENTOS MUNICIPALES</t>
  </si>
  <si>
    <t>AYUDAS ECONÓMICAS PARA EDUCACIÓN A GRUPOS DE ATENCIÓN PRIORITARIA</t>
  </si>
  <si>
    <t>FORTALECIMIENTO INSTITUCIONAL INCLUSION SOCIAL</t>
  </si>
  <si>
    <t>90% DE IMPLEMENTACIÓN DEL PLAN DE GESTIÓN ADMINISTRATIVO</t>
  </si>
  <si>
    <t>PLAN DE GESTIÓN ADMINISTRATIVA</t>
  </si>
  <si>
    <t>DIRECCION METROPOLITANA DE GESTION DE LA INCLUSION</t>
  </si>
  <si>
    <t>AGENDAS SECTORIALES</t>
  </si>
  <si>
    <t>7 000 PERSONAS EN REPRESENTACIÓN PROPIA O DE ORGANIZACIONES CIUDADANAS ASISTEN, CONOCEN Y PARTICIPAN, EN EL PROCESO DE FORTALECIMIENTO E IMPLEMENTACIÓN DE LAS AGENDAS SECTORIALES PARA LA INCLUSIÓN SOCIAL EN EL DMQ.</t>
  </si>
  <si>
    <t>AGENDAS SECTORIALES EN PROCESO DE IMPLEMENTACIÓN</t>
  </si>
  <si>
    <t>TRANSVERSALIZACIÓN DE LOS ENFOQUES.</t>
  </si>
  <si>
    <t>9 INSTANCIAS MUNICIPALES EN DONDE SE HA INCORPORADO EL ENFOQUE DE  DERECHOS E INCLUSIÓN SOCIAL EN SUS PLANES, PROGRAMAS Y PROYECTOS.</t>
  </si>
  <si>
    <t>INSTANCIAS MUNICIPALES QUE INCORPORAN EL ENFOQUE DE INCLUSIÓN SOCIAL</t>
  </si>
  <si>
    <t>DIRECCION METROPOLITANA DE PROMOCION DE DERECHOS</t>
  </si>
  <si>
    <t xml:space="preserve"> QUITO, CAPITAL DE LA INCLUSIÓN</t>
  </si>
  <si>
    <t>200000 CIUDADANOS Y CIUDADANAS INFORMADOS SOBRE SUS DERECHOS Y OBLIGACIONES EN EL MARCO DE LA POLÍTICA SOCIAL DEL DMQ</t>
  </si>
  <si>
    <t xml:space="preserve">PRODUCCIÓN Y EJECUCIÓN DE MACROCAMPAÑA "QUITO, CAPITAL DE LA INCLUSIÓN" </t>
  </si>
  <si>
    <t xml:space="preserve">CELEBRACIÓN CULTURAL Y PARTICIPATIVA DE FECHAS EMBLEMÁTICAS DE LOS 10 SECTORES SOCIALES </t>
  </si>
  <si>
    <t>PROTECCIÓN DE DERECHOS</t>
  </si>
  <si>
    <t>6 SUBSISTEMAS  METROPOLITANOS DE PROTECCIÓN DE DERECHOS EN PROCESO DE  IMPLEMENTACIÓN  Y FORTALECIMIENTO.</t>
  </si>
  <si>
    <t>SUBSISTEMA DE NINOS, NIÑAS Y ADOLESCENTES EN PROCESO DE FORTALECIMIENTO</t>
  </si>
  <si>
    <t>SUBSISTEMA METROPOLITANO DE ADULTOS MAYORES EN PROCESO DE IMPLEMENTACIÓN</t>
  </si>
  <si>
    <t>SUBSISTEMA METROPOLITANO DE PROTECCIÓN DE MUJERES EN PROCESO DE FORTALECIMIENTO</t>
  </si>
  <si>
    <t>SUBSISTEMA METROPOLITANO DE AFRODESCENDIENTES EN PROCESO DE IMPLEMENTACIÓN</t>
  </si>
  <si>
    <t>SUBSISTEMA METROPOLITANO DE MOVILIDAD HUMANA EN PROCESO DE IMPLEMENTACIÓN</t>
  </si>
  <si>
    <t>SUBSISTEMA DE PROTECCIÓN A PERSONAS CON EXPERIENCIA DE VIDA EN CALLE</t>
  </si>
  <si>
    <t>COMPINA</t>
  </si>
  <si>
    <t>CONSEJO DE PROTECCION DE DERECHOS</t>
  </si>
  <si>
    <t xml:space="preserve">  15.000 PERSONAS DE LOS GAP  Y EN SITUACIÓN DE VULNERABILIDAD, SE VINCULAN CON EL CPD.</t>
  </si>
  <si>
    <t xml:space="preserve">CONSEJO DE PROTECCIÓN DE DERECHOS INSTITUCIONALIZADO Y POSICIONADO EN EL DMQ </t>
  </si>
  <si>
    <t>LINEAMIENTOS, DIRECTRICES, METODOLOGÍAS CONSTRUIDAS PARTICIPATIVAMENTE PARA LA IMPLEMENTACIÓN DE LAS ATRIBUCIONES DE FORMULACIÓN, TRANSVERSALIZACIÒN, OBSERVANCIA, SEGUIMIENTO Y EVALUACIÓN  DE POLÍTICAS PÚBLICAS PARA LA PROTECCIÓN DE DERECHOS</t>
  </si>
  <si>
    <t>CONSEJOS CONSULTIVOS DISTRITALES  HACEN EFECTIVA LA PARTICIPACIÓN CIUDADANA DE LOS TITULARES DE DERECHOS, CON ÉNFASIS EN LOS GRUPOS DE ATENCIÓN PRIORITARIA Y EN SITUACIÓN DE VULNERABILIDAD EN EL DMQ</t>
  </si>
  <si>
    <t>TEJIDO SOCIAL DEL DMQ VINCULADO A LA INSTITUCIONALIDAD DEL CPD Y DEL SISTEMA PARA LA PROTECCIÓN DE SUS DERECHOS</t>
  </si>
  <si>
    <t xml:space="preserve">UNIDAD  PATRONATO MUNICIPAL SAN JOSE </t>
  </si>
  <si>
    <t>90% DEL PRESUPUESTO DE LA UNIDAD EJECUTADO.</t>
  </si>
  <si>
    <t>INFORMES DE EVALUACIÓN (MENSUAL) DE LA EJECUCIÓN PRESUPUESTARIA PARA LOGRAR LA META PROPUESTA.</t>
  </si>
  <si>
    <t>100% DEL  PRESUPUESTO DE TALENTO HUMANO DE LA UNIDAD EJECUTADO.</t>
  </si>
  <si>
    <t xml:space="preserve">NÓMINA MENSUAL.
</t>
  </si>
  <si>
    <t>PLAN DE CAPACITACIÓN.</t>
  </si>
  <si>
    <t>PLAN DE INCENTIVOS: UNIFORMES, ROPA DE TRABAJO.</t>
  </si>
  <si>
    <t>CLIMA LABORAL.</t>
  </si>
  <si>
    <t>60 PIQUITO PORQUE SI SE PUEDE VIVIR MEJOR</t>
  </si>
  <si>
    <t xml:space="preserve">18.500 ADULTOS MAYORES PARTICIPAN DEL PROYECTO 60 Y PIQUITO </t>
  </si>
  <si>
    <t>ADULTOS MAYORES ATENDIDOS EN EL PROYECTO 60 Y PIQUITO.</t>
  </si>
  <si>
    <t>2200 ADULTOS MAYORES RECIBEN ATENCIÓN PARA EL MEJORAMIENTO DE SU SALUD VISUAL.
7200  PERSONAS ATENDIDAS EN FISIOTERAPIA.
20 PROYECTOS DE EMPRENDIMIENTO PRODUCTIVO</t>
  </si>
  <si>
    <t>ADULTOS MAYORES BENEFICIARIOS DEL PROYECTO VINCULADOS A PROCESOS DE REINSERCIÓN SOCIAL A TRAVÉS DE ATENCIÓN INTEGRAL (FISIOTERAPIA, REHABILITACIÓN VISUAL, EMPRENDIMIENTOS)</t>
  </si>
  <si>
    <t>105 ADULTOS MAYORES CON EXPERIENCIA DE VIDA EN CALLE Y MENDICIDAD, EN CONDICIONES DE DISCAPACIDAD FISICA Y CON PROBLEMAS DE SALUD MENTAL QUE RESIDEN EN EL HDV1, RECIBEN ATENCIÓN Y CUIDADO INTEGRAL</t>
  </si>
  <si>
    <t>POBLACIÓN ADULTA MAYOR EN ESTADO DE MENDICIDAD, INDIGENCIA Y ABANDONO DEL DISTRITO METROPOLITANO DE QUITO, CON PROBLEMAS DE DISCAPACIDAD FÍSICA Y SALUD MENTAL, TIENEN RESIDENCIA Y RECIBEN ATENCIÓN Y CUIDADO BIO-PSICO-SOCIAL  EN EL HDV1</t>
  </si>
  <si>
    <t>CASA DE LA MUJER</t>
  </si>
  <si>
    <t>ATENCIÓN ESPECILIZADA PARA 160 ADOLESCENTES EMBARAZADAS EN SITUACIÓN DE VULNERACIÓN DE DERECHOS.</t>
  </si>
  <si>
    <t>ADOLECENTES A LAS CUALES SE LAS HAN RESTITUIDO DERECHOS EN SALUD EDUCACIÓN, TEMAS LEGALES, PROTECCIÓN Y CUIDADO</t>
  </si>
  <si>
    <t xml:space="preserve">
240 ADOLECENTES SENSIBILZADAS EN SU ACTUA ESTADO DE EMBARAZO, MEDIANTE ARTICULACIÓN CON EL SISTEMA EDUCATIVO</t>
  </si>
  <si>
    <t>GENERAR ESPACIOS PARA TRABAJO CON ADOLECENTES EMBARAZADAS QUE ACTUALMENTE SON ESTUDIANTES REGULARES</t>
  </si>
  <si>
    <t>CASA DE LA NIÑEZ 2</t>
  </si>
  <si>
    <t>90 JÓVENES REINSERTADOS A LA SOCIEDAD.</t>
  </si>
  <si>
    <t>JÓVENES REINSERTADOS A LA SOCIEDAD,  ACUMULATIVAMENTE A TRAVÉS DEL PROCESO DE COMUNIDAD TERAPÉUTICA.</t>
  </si>
  <si>
    <t>5 CAMPAÑAS DE CONCIENTIZACIÓN SOBRE LA PROBLEMÁTICA DE CONSUMO DE SUSTANCIA PSICOACTIVAS A ADOLESCENTES, FAMILIARES, Y COMUNIDAD EN GENERAL</t>
  </si>
  <si>
    <t>1000 JÓVENES CONCIENTIZADOS EN PROCESOS DE PREVENCIÓN.</t>
  </si>
  <si>
    <t>CENTROS MUNICIPALES DE EDUCACION INICIAL</t>
  </si>
  <si>
    <t>1.350 NIÑAS Y NIÑOS MENORES DE CINCO AÑOS DE EDAD, ATENDIDOS ANUALMENTE EN EL SERVICIO OFERTADO POR LOS CEMEI.</t>
  </si>
  <si>
    <t>NIÑAS Y NIÑOS MENORES DE CINCO AÑOS DE EDAD, ATENDIDOS ANUALMENTE EN EL SERVICIO OFERTADO POR LOS CEMEI.</t>
  </si>
  <si>
    <t>14 CEMEI OPERANDO PARA LOGRAR LA COBERTURA PLANIFICADA DE 1350 NIÑAS Y NIÑOS MENORES DE CINCO AÑOS ATENDIDOS</t>
  </si>
  <si>
    <t>14 CEMEI OPERANDO</t>
  </si>
  <si>
    <t>CENTRO DE ATENCIÓN DE DISCAPACIDADES</t>
  </si>
  <si>
    <t>3.840 PERSONAS CON DISCAPACIDAD ATENDIDAS EN EL DISTRITO METROPOLITANO DE QUITO</t>
  </si>
  <si>
    <t>PERSONAS CON DISCAPACIDAD Y SUS FAMILIAS ATENDIDAS EN EL DISTRITO METROPOLITANO DE QUITO, MEDIANTE DOS CENTROS ATENCIÓN DE DISCAPACIDA</t>
  </si>
  <si>
    <t>DOS CENTROS ATENCIÓN DE DISCAPACIDAD OPERANDO</t>
  </si>
  <si>
    <t>EQUIPAMIENTO E INSTALACIONES MEJORADAS EN LOS CENTROS DE ATENCIÓN.</t>
  </si>
  <si>
    <t>CENTRO DE REFERENCIA GUAGUA QUINDE</t>
  </si>
  <si>
    <t xml:space="preserve">245 NN ATENDIDOS EN 2 CENTROS DE DESARROLLO INFANTIL OPERANDO EN DOS MERCADOS: SAN ROQUE Y CHIRIYACU </t>
  </si>
  <si>
    <t>NIÑAS Y NIÑOS ATENDIDOS EN CENTROS DE DESARROLLO INFANTIL.</t>
  </si>
  <si>
    <t>ESTRATEGIAS PREVENTIVAS DISEÑANAS PARA CONTRIBUIR A LA ERRADICACIÒN DEL TRABAJO INFANTIL.</t>
  </si>
  <si>
    <t>115 NN ATENDIDOS EN  EL CENTRO DE  LA MARISCAL CON TRES SERVICIOS: CENTRO INFANTIL, ACOGIMIENTO NOCTURNO Y ESPACIO SOCIOEDUCATIVO( EN UN FUTURO FUNCIONARÁ EN LA CASA DE LAS VELAS).</t>
  </si>
  <si>
    <t>UNA CASA EN CONVENIO PARA EL PROYECTO DE LA MARISCAL ( CASA DE LAS VELAS).</t>
  </si>
  <si>
    <t>CENTROS DE DESARROLLO INFANTIL COMUNITARIO</t>
  </si>
  <si>
    <t>100 CENTROS DE DESARROLLO INFANTIL COMUNITARIO “GUAGUAS”: OPERACIÓN DE 55 CENTROS DE DESARROLLO INFANTIL COMUNITARIO,  INSTALACIÓN Y EQUIPAMIENTO DE 45 CENTROS DE DESARROLLO INFANTIL COMUNITARIO.</t>
  </si>
  <si>
    <t>CENTROS DE DESARROLLO INFANTIL COMUNITARIO “GUAGUAS” OPERANDO</t>
  </si>
  <si>
    <t>4000 NIÑAS Y NIÑOS DE ENTRE 1 Y 3 AÑOS DE EDAD ATENDIDOS PERTENECIENTES A HOGARES EN SITUACIÓN DE VULNERABILIDAD, DE PADRES Y MADRES SOLOS O ADOLESCENTES, ESTUDIANTES, TRABAJANDO O EN BUSCA DE TRABAJO.</t>
  </si>
  <si>
    <t>NIÑAS Y NIÑOS DE ENTRE 1 Y 3 AÑOS DE EDAD ATENDIDOS, PERTENECIENTES A HOGARES EN SITUACIÓN DE VULNERABILIDAD, DE PADRES Y MADRES SOLOS O ADOLESCENTES, ESTUDIANTES, TRABAJANDO O EN BUSCA DE TRABAJO.</t>
  </si>
  <si>
    <t>HOGAR DE VIDA 2</t>
  </si>
  <si>
    <t xml:space="preserve">150 PERSONAS CON ATENCIÓN INTEGRAL, EN SALUD, INTERVENCIÓN TERAPÉUTICA, ACTIVIDADES DE CAPACITACIÓN, OCUPACIONALES, CULTURALES Y RECREATIVAS . </t>
  </si>
  <si>
    <t xml:space="preserve">ATENCIÓN INTEGRAL  A 150   VARONES ADULTOS ENTRE 18 Y  64 AÑOS DE EDAD  CONSUMIDORES DE SUSTANCIAS PSICOACTIVAS Y PROBLEMAS RELACIONADOS (MENDICIDAD, INDIGENCIA), VINCULADOS EN UN PROCESO DE  MEJORAMIENTO EN LA CALIDAD DE VIDA . </t>
  </si>
  <si>
    <t xml:space="preserve">1500 PERSONAS ATENDIDAS CON ACCIONES ENCAMINADAS A LA RESTITUCIÓN DE DERECHOS E INCLUSIÓN SOCIAL DE LA POBLACIÓN ATENDIDA EN CALLE </t>
  </si>
  <si>
    <t xml:space="preserve">1500 PERSONAS ABORDADAS EN CALLE CON ACCIONES ENCAMINADAS A  LA  INCLUSIÓN SOCIAL Y RESTITUCION DE DERECHOS. </t>
  </si>
  <si>
    <t>JÓVENES QUITO</t>
  </si>
  <si>
    <t>35.000 JÓVENES PARTICIPANDO EN ESPACIOS DESARROLLADOS DE INFORMACIÓN, PREVENCIÓN Y ORIENTACIÓN EN COLEGIOS</t>
  </si>
  <si>
    <t>JÓVENES PARTICIPANDO EN PROCESOS FORMATIVOS EN COLEGIOS.</t>
  </si>
  <si>
    <t xml:space="preserve">5 ESPACIOS DE DESARROLLO JUVENIL EN EL DMQ DESDE CASA METRO.  PROPORCIONANDO ESPACIOS NO FORMALES DE ENCUENTRO DONDE CONSTRUYAN PROYECTOS INTEGRALES DE VIDA, SE FOMENTE LA ACTITUD EMPRENDEDORA EN BASE A LA RECREACIÓN, CREATIVIDAD, IMAGINACIÓN E INNOVACIÓN. </t>
  </si>
  <si>
    <t>METODOLOGÍA PROPIA DE CIRCO SOCIAL  DESARROLLADA.</t>
  </si>
  <si>
    <t>20 ESPACIOS DE DESARROLLO JUVENIL CON LA METODOLOGÍA DE CASA METRO EN CASAS SOMOS, SOBRE INFORMACIÓN, PREVENCIÓN, ORIENTACIÓN Y CAPACITACIÓN DONDE LOS ADOLESCENTES Y JÓVENES PUEDAN VISIBILIZAR LAS CONDUCTAS DE RIESGO A LAS QUE SE VEN EXPUESTOS.</t>
  </si>
  <si>
    <t xml:space="preserve">PROYECTO CASA DE LA NIÑEZ 1 </t>
  </si>
  <si>
    <t xml:space="preserve">300 NIÑOS, NIÑAS Y ADOLESCENTES TRABAJADORES EN CALLE   ATENDIDOS A TRAVES DE  LA BUENA UTILIZACION DEL TIEMPO LIBRE.              </t>
  </si>
  <si>
    <t>NIÑOS, NIÑAS Y ADOLESCENTES TRABAJADORES  EN CALLE  DE 5 A 17 AÑOS  RECIBEN ATENCION EN LAS AREAS DE  TAREAS DIRIGIDAS, LUDICO-RECREATIVAS, ARTISTICAS ,  DEPORTIVAS , FORMACION EN ESTILOS DE VIDA SALUDABLE.  CON EL FIN DE DESARROLLAR  LA BUENA UTILIZACION DE SU TIEMPO LIBRE  Y ALMUERZOS DE LUNES A VIERNES  A 200 NNA QUE LO REQUIEREN.</t>
  </si>
  <si>
    <t>150 FAMILIAS DE LOS USUARIOS  PARTICIPAN EN PLAN DE TALLERES DE FORTALECIMIENTO.</t>
  </si>
  <si>
    <t xml:space="preserve">FAMILIAS CAPACITADAS SOBRE: RESOLUCION DE CONFLICTOS, NUTRICIÒN,  BUEN TRATO,  SEXUALIDAD, CONSUMOS, ESTILOS DE VIDA SALUDABLE </t>
  </si>
  <si>
    <t>PROYECTO HABITANTES DE CALLE</t>
  </si>
  <si>
    <t xml:space="preserve">700   PERSONAS CON EXPERIENCIA DE VIDA EN CALLE:  INTERVENIDAS CON CALIDAD Y CALIDEZ   (HOMBRES Y MUJERES),NIÑAS , NIÑOS, DE 1 A 12 AÑOS, ADOLESCENTES DE 13 A 17 AÑOS, ADULTOS 18 A 64 AÑOS, ADULTOS MAYORES DESDE 65 AÑOS Y PERSONAS CON DISCAPACIDAD.  </t>
  </si>
  <si>
    <t>PERSONAS (HOMBRES Y MUJERES) DE DIVERSOS GRUPOS ETAREOS CON EXPERIENCIA DE VIDA EN CALLE SON  INTERVENIDOS SEGÚN SU NECESIDAD  .</t>
  </si>
  <si>
    <t>3.000 PERSONAS INFORMADAS Y  SENSIBILIZADAS SOBRE REALIDAD DE  PERSONAS CON EXPERIENCIA DE VIDA EN CALLE</t>
  </si>
  <si>
    <t xml:space="preserve">COMUNIDAD  Y SOCIEDAD CIVIL CONOCE  Y  VISIBILIZA REALIDAD DE  PERSONAS CON EXPERIENCIA DE VIDA EN CALLE </t>
  </si>
  <si>
    <t xml:space="preserve"> 200 NIÑOS, NIÑAS ADOLESCENTES TRABAJADORES EN CALLE PARTICIPAN EN 3 ESCUELAS DE  FUTBOL EN EL DMQ EN EL QUE PARTICIPAN </t>
  </si>
  <si>
    <t xml:space="preserve">ESCUELAS DE FUTBOL EN FUNCIONAMIENTO </t>
  </si>
  <si>
    <t xml:space="preserve">30 INSTITUCIONES PUBLICAS Y PRIVADAS SE INTEGRAN  A PROCESOS DE COORDINACION. </t>
  </si>
  <si>
    <t>PARTICIPACION ACTIVA DE INSTITUCIONES PUBLICAS Y PRIVADAS  INVOLUCRADAS EN EL TEMA</t>
  </si>
  <si>
    <t>CONTRIBUIR A LA DISMINUCIÓN PROGRESIVA DE LA MENDICIDAD Y TRABAJO INFANTIL EN EL DMQ</t>
  </si>
  <si>
    <t>CAMPAÑA “QUITO SOLIDARIO SIN MENDICIDAD" EJECUTADA.</t>
  </si>
  <si>
    <t xml:space="preserve">PROYECTO HOGAR DE PAZ  </t>
  </si>
  <si>
    <t>270 NIÑAS Y NIÑOS EN SITUACIÓN DE VULNERABILIDAD ATENDIDOS</t>
  </si>
  <si>
    <t>NIÑOS, NIÑAS, ADOLESCENTES ATENDIDOS EN UN CENTRO OPERATIVO MEDIANTE PLANES DE: APOYO PEDAGÓGICO, LÚDICO-VACACIONAL, ARTÍSTICO, APOYO PSICOLÓGICO Y  SOCIAL A FIN DE DAR COBERTURA A LAS METAS PLANTEADAS</t>
  </si>
  <si>
    <t>1500 FAMILIAS ( COMUNIDAD EN GENERAL) ATENDIDAS</t>
  </si>
  <si>
    <t>FAMILIAS ATENDIDAS EN
CENTRO OPERATIVO MEDIANTE PLANES DE: APOYO PSICOLÓGICO, SOCIAL Y COMUNITARIO A FIN DE DAR COBERTURA A LAS METAS PLANTEADAS</t>
  </si>
  <si>
    <t>QUITO CIUDADES SEGURAS</t>
  </si>
  <si>
    <t>25.000 PERSONAS SENSIBILIZADAS SOBRE LA PROBLEMÁTICA DE LA VIOLENCIA SEXUAL Y ACOSO SEXUAL HACIA LAS MUJERES Y NIÑAS EN LOS ESPACIOS PUBLICOS.</t>
  </si>
  <si>
    <t>CONOCIMIENTOS Y HABILIDADES MEJORADAS DE LOS ORGANISMOS LOCALES GUBERNAMENTALES PARA PREVENIR Y RESPONDER A LA VIOLENCIA SEXUAL EN COORDINACIÓN CON LAS ORGANIZACIONES DE MUJERES, LA SOCIEDAD CIVIL Y OTROS ACTORES CLAVE.</t>
  </si>
  <si>
    <t>CONOCIMIENTOS, HABILIDADES Y ACTITUDES DE LOS GARANTES DE DERECHOS, LOS TITULARES DE DERECHOS EN RELACIÓN CON VIOLENCIA SEXUAL EN ESPACIOS PÚBLICOS MEJORADOS</t>
  </si>
  <si>
    <t>CAMPAÑA PARA PREVENIR EL ACOSO SEXUAL Y OTRAS FORMAS DE VIOLENCIA SEXUAL CONTRA MUJERES Y NIÑAS EN ESPACIOS PÚBLICOS IMPLEMENTADOS, INCLUYENDO UN COMPONENTE DE TRANSPORTE PÚBLICO SEGURO. ACTIVIDADES CULTURALES Y EDUCATIVAS IMPLEMENTADAS PARA SENSIBILIZAR A LA POBLACIÓN EN GENERAL SOBRE VIOLENCIA SEXUAL HACIA MUJERES Y NIÑAS</t>
  </si>
  <si>
    <t>MEJORADAS LAS HABILIDADES DE MUJERES Y DE GRUPOS COMUNITARIOS PARA AVANZAR EN LAS ACCIONES REALIZADAS EN COLABORACIÓN CON EL GOBIERNO LOCAL Y OTROS</t>
  </si>
  <si>
    <r>
      <t xml:space="preserve">SECTOR: </t>
    </r>
    <r>
      <rPr>
        <sz val="11"/>
        <color theme="1"/>
        <rFont val="Calibri"/>
        <family val="2"/>
        <scheme val="minor"/>
      </rPr>
      <t>INCLUSION SOCIAL</t>
    </r>
  </si>
  <si>
    <t>SECRETARIA GENERAL DE SEGURIDAD Y GOBERNABILIDAD</t>
  </si>
  <si>
    <t>SISTEMA INDICADORES DE SEG. CIUDADANA</t>
  </si>
  <si>
    <t>95% DE INFORMACIÓN CONFIABLE, OPORTUNA Y CLARA ENTREGADA A LA CIUDADANÍA Y ORGANISMOS SOLICITANTES</t>
  </si>
  <si>
    <t>PAGO DE CONTRATOS DE ARRASTRE</t>
  </si>
  <si>
    <t>FORTALECIMIENTO TECNOLÓGICO PARA LA SEGURIDAD CIUDADANA</t>
  </si>
  <si>
    <t>ESTUDIOS TECNICOS Y ESPECIALIZADOS SOBRE SEGURIDAD CIUDADANA</t>
  </si>
  <si>
    <t>95% DE EJECUCIÓN DEL PRESUPUESTO MUNICIPAL</t>
  </si>
  <si>
    <t>GESTIÓN DE PRODUCTOS Y SERVICIOS PARA EL MANTENIMIENTO Y OPERACIÓN DE LA SGSG</t>
  </si>
  <si>
    <t>95% DE OPERATIVIDAD Y MANTENIMIENTO DE LOS BIENES Y SERVICIOS, VEHÍCULOS DE LA SGSG</t>
  </si>
  <si>
    <t>FORTALECIMIENTO TECNOLÓGICO, DOTACIÓN DE EQUIPOS, SOFTWARE Y MANTENIMIENTO DE EQUIPOS</t>
  </si>
  <si>
    <t xml:space="preserve">DIRECCION METROPOLITANA DE GESTION DE GOBERNABILIDAD </t>
  </si>
  <si>
    <t>SISTEMA DE GOBERNABILIDAD Y GOBERNANZA</t>
  </si>
  <si>
    <t>70% DE LOS CONFLICTOS SOCIALES SUSCITADOS EN EL 2016 GESTIONADOS</t>
  </si>
  <si>
    <t>SISTEMA DE ALERTA TEMPRANA PARA COORDINAR Y GESTIONAR LAS DEMANDAS SOCIOPOLÍTICAS DEL DISTRITO METROPOLITANO DE QUITO</t>
  </si>
  <si>
    <t>1500 PERSONAS CAPACITADAS EN TEMAS DE GOBERNABILIDAD Y GOBERNANZA</t>
  </si>
  <si>
    <t>FORMACIÓN CIUDADANA EN TEMÁTICAS DE GOBERNABILIDAD Y RESOLUCIÓN DE CONFLICTOS</t>
  </si>
  <si>
    <t>CREACIÓN DE CULTURA PARA LA GOBERNABILIDAD DEL DISTRITO METROPOLITANO DE QUITO</t>
  </si>
  <si>
    <t xml:space="preserve">DIRECCION METROPOLITANA DE GESTION DE LA SEGURIDAD CIUDADANA  </t>
  </si>
  <si>
    <t>ÁNGEL GUARDIÁN</t>
  </si>
  <si>
    <t>100% DEL SISTEMA ANGEL GUARDIAN OPERANDO EN EL 2016</t>
  </si>
  <si>
    <t>IMPLEMENTACIÓN DEL PROYECTO ANGEL GUARDIAN</t>
  </si>
  <si>
    <t>GESTIÓN DEL CONTROL</t>
  </si>
  <si>
    <t>100% DE EVENTOS DEPORTIVOS MASIVOS CON CONTROL DE SEGURIDAD EN 2016</t>
  </si>
  <si>
    <t>CONTROL DE SEGURIDAD HUMANA Y CUMPLIMIENTO DE AFORO EN ESPECTÁCULOS PÚBLICOS</t>
  </si>
  <si>
    <t>CONTROL DE CUMPLIMIENTO DE NORMATIVA TÉCNICA EN MATERIA DE SEGURIDAD EN ESTABLECIMIENTOS DE COMERCIO RESTRINGIDO</t>
  </si>
  <si>
    <t>PREVENCIÓN Y CONVIVENCIA PACÍFICA</t>
  </si>
  <si>
    <t>2000 PERSONAS DE LA COMUNIDAD CAPACITADAS EN TEMAS DE PREVENCIÓN Y CONVIVENCIA PACÍFICA</t>
  </si>
  <si>
    <t>ESCUELA DE PREVENCIÓN Y CONVIVENCIA PACÍFICA</t>
  </si>
  <si>
    <t>PREVENCIÓN EN LOCALES COMERCIALES</t>
  </si>
  <si>
    <t>72 FERIAS Y ENCUENTROS VECINALES DESARROLLADOS EN BARRIOS DE CADA UNA DE LAS ADMINISTRACIONES ZONALES</t>
  </si>
  <si>
    <t>ESPACIOS DE INTEGRACIÓN COMUNITARIA</t>
  </si>
  <si>
    <t>118 ESPACIOS PÚBLICOS INTERVENIDOS A TRAVÉS DE MINGAS COMUNITARIAS Y COORDINACIÓN CON EMPRESAS PÚBLICAS</t>
  </si>
  <si>
    <t>SISTEMAS DE VIDEOVIGILANCIA</t>
  </si>
  <si>
    <t>RECUPERACIÓN Y APROPIACIÓN ES ESPACIOS PÚBLICOS</t>
  </si>
  <si>
    <t xml:space="preserve">DIRECCION METROPOLITANA DE GESTION DE RIESGOS </t>
  </si>
  <si>
    <t>GESTIÓN DE RIESGOS</t>
  </si>
  <si>
    <t>PREVENCION DE RIESGOS</t>
  </si>
  <si>
    <t>3 PLANES DESTINADOS A DISMINUIR LA VULNERABILIDAD O GESTIONAR LOS RIESGOS EN EL DISTRITO METROPOLITANO DE QUITO</t>
  </si>
  <si>
    <t>PAGOS DE CONTRATOS DE ARRASTRE</t>
  </si>
  <si>
    <t>PLAN DE GESTIÓN INTEGRAL DE RIESGOS DE LA CUENCA DEL RÍO MONJAS</t>
  </si>
  <si>
    <t>PLAN DE GESTIÓN INTEGRAL DE RIESGOS DEL SECTOR TURUBAMBA</t>
  </si>
  <si>
    <t>PLAN METROPOLITANO DE RESILIENCIA</t>
  </si>
  <si>
    <t>3 OBRAS DE MITIGACIÓN DE RIESGOS EJECUTADAS SEGÚN ZONAS PRIORIZADAS Y ATENCIÓN DE EMERGENCIAS</t>
  </si>
  <si>
    <t>PLAN DE OBRAS DE MITIGACIÓN DE RIESGOS EJECUTADAS SEGÚN ZONAS PRIORIZADAS Y ATENCIÓN DE EMERGENCIAS</t>
  </si>
  <si>
    <t>1 ESTUDIO PARA FORTALECER LOS MECANISMOS DE GESTIÓN DE RIESGOS Y ATENCIÓN DE EMERGENCIAS EN EL DISTRITO METROPOLITANO DE QUITO</t>
  </si>
  <si>
    <t>NORMA TÉCNICA DE LA ORDENANZA 540</t>
  </si>
  <si>
    <t>PREPARACIÓN Y RESPUESTA A DESASTRES</t>
  </si>
  <si>
    <t>280 INTERVENCIONES DESTINADAS A ATENDER EMERGENCIAS Y MITIGAR EL RIESGO EN EL DISTRITO METROPOLITANO DE QUITO</t>
  </si>
  <si>
    <t>SOCIALIZACIÓN DE MEDIDAS DE PREVENCIÓN</t>
  </si>
  <si>
    <t>PLAN DE RELOCALIZACIÓN EMERGENTE DE FAMILIAS ASENTADAS EN ZONAS DE ALTO RIESGO NO MITIGABLE DEL DMQ</t>
  </si>
  <si>
    <t>DIRECCION METROPOLITANA DE GESTION DE SERVICIOS DE APOYO A VICTIMAS DE VIOLENCIA INTRAFAMILIAR, FAMILIAR, GENERO, MALTRATO INFANTIL Y VIOLENCIA SEXUAL</t>
  </si>
  <si>
    <t>CENTROS ESPECIALIZADOS DE PREVENCION Y ATENCION A VICTIMAS DE LA VIOLENCIA</t>
  </si>
  <si>
    <t>115000 CIUDADANOS/AS BENEFICIADOS DE LOS SERVICIOS DE PREVENCIÓN Y ATENCIÓN DE VIOLENCIA</t>
  </si>
  <si>
    <t>GESTION Y OPERACIÓN DE 7 CENTROS DE EQUIDAD Y JUSTICIA Y 3 DELEGACIONES DEL DMQ</t>
  </si>
  <si>
    <t>"KHUYAY" CENTRO DE APOYO PSICOTERAPEUTICO INFANTIL DERIVADOS DE LOS CENTROS DE EQUIDAD Y JUSTICIA DEL DISTRITO METROPOLITANO DE QUITO</t>
  </si>
  <si>
    <t xml:space="preserve">EMPRESA PUBLICA METROPOLITANA DE LOGISTICA PARA LA SEGURIDAD Y LA CONVIVENCIA CIUDADANA </t>
  </si>
  <si>
    <t>95% DE ATENCIONES, EN LOS CEJ, EN DENUNCIAS VINCULADAS CON LA SEGURIDAD</t>
  </si>
  <si>
    <t>PATROCINIO LEGAL</t>
  </si>
  <si>
    <t>1 CENTRO DE EQUIDAD Y JUSTICIA CONSTRUIDO</t>
  </si>
  <si>
    <t>CENTRO DE EQUIDAD Y JUSTICIA</t>
  </si>
  <si>
    <t>98% DE DISPONIBILIDAD DE FUNCIONAMIENTO DE LAS ALARMAS COMUNITARIAS</t>
  </si>
  <si>
    <t>ALARMAS COMUNITARIAS</t>
  </si>
  <si>
    <t>95% DE APOYO LOGÍSTICO A LA ENTIDADES DEL SISTEMA INTEGRADO DE SEGURIDAD Y DE LAS ENTIDADES MUNICIPALES</t>
  </si>
  <si>
    <t>APOYO LOGÍSTICO POLICÍA METROPOLITANA</t>
  </si>
  <si>
    <t>APOYO AL SISTEMA INTEGRADO DE SEGURIDAD Y ENTIDADES MUNICIPALES</t>
  </si>
  <si>
    <t>APOYO LOGÍSTICO POLICÍA NACIONAL</t>
  </si>
  <si>
    <t>95% DE EJECUCIÓN DEL PRESUPUESTO</t>
  </si>
  <si>
    <t>GESTIÓN OPERATIVA DE LA EP EMSEGURIDAD</t>
  </si>
  <si>
    <t>GESTIÓN DEL TALENTO HUMANO</t>
  </si>
  <si>
    <t>100% EQUIPAMIENTO DE ALBERGUES PLANIFICADO</t>
  </si>
  <si>
    <t>EQUIPAMIENTO DE ALBERGUES</t>
  </si>
  <si>
    <t>3 MUROS DE CONTENCIÒN CONSTRUIDOS</t>
  </si>
  <si>
    <t>OBRAS DE MITIGACIÓN</t>
  </si>
  <si>
    <t xml:space="preserve">100% DE ASISTENCIA EN EMERGENCIAS </t>
  </si>
  <si>
    <t>ATENCIÓN DE EMERGENCIAS</t>
  </si>
  <si>
    <t>100% FORTALECIMIENTO AL COE METROPOLITANO</t>
  </si>
  <si>
    <t>OPERACIÓN COE METROPOLITANO</t>
  </si>
  <si>
    <t xml:space="preserve">100% APOYO AL FORTALECIMIENTO DEL ECU 911 </t>
  </si>
  <si>
    <t xml:space="preserve">OPERACIÓN ECU 9 1 1 </t>
  </si>
  <si>
    <t>CUERPO DE BOMBEROS DE QUITO</t>
  </si>
  <si>
    <t>70.000 INSPECCIONES REALIZADAS DURANTE EL AÑO 2016</t>
  </si>
  <si>
    <t xml:space="preserve">70.000 INSPECCIONES EJECUTADAS </t>
  </si>
  <si>
    <t>2 CAMPAÑAS DE SENSIBILIZACIÓN</t>
  </si>
  <si>
    <t>100% DE ATENCIONES DE LAS EMERGENCIAS RECIBIDAS A TRAVÉS DE LA CENTRAL DE EMERGENCIAS</t>
  </si>
  <si>
    <t>23.000 ATENCIONES DE EMERGENCIAS PRESENTADAS EN EL DMQ</t>
  </si>
  <si>
    <t>CAPACITACIÓN AL PERSONAL DEL CBQ Y A LA COMUNIDAD DEL DMQ EN CONTROL Y PREVENCIÓN DE INCENDIOS</t>
  </si>
  <si>
    <t>IMPLEMENTACIÓN DEL SERVICIO AÉREO DEL CBDMQ (AERO-CBDMQ) PARA PRESTAR LOS SERVICIOS DE AMBULANCIA AÉREA; RESCATE Y SALVAMENTO; COMBATE DE INCENDIOS FORESTALES Y; TRANSPORTE DE PASAJEROS Y CARGA.</t>
  </si>
  <si>
    <t>PROVISIÓN PERMANENTE DE BIENES Y SERVICIOS PARA LAS UNIDADES AGREGADORAS DE VALOR DEL CB-DMQ</t>
  </si>
  <si>
    <t>POLICIA METROPOLITANA</t>
  </si>
  <si>
    <t>CONTROL DEL ESPACIO PÚBLICO EN EL  DMQ</t>
  </si>
  <si>
    <t>REALIZAR 1.500 OPERATIVOS DE CONTROL DEL BUEN USO DE LOS ESPACIOS PÚBLICOS DURANTE EL AÑO 2016</t>
  </si>
  <si>
    <t xml:space="preserve">GESTIÓN DE CONTROL DEL USO DEL ESPACIO PÚBLICO </t>
  </si>
  <si>
    <t>ENTRE ENERO Y DICIEMBRE DEL 2016 ATENDER EN MÍNIMO DE 150.000 CIUDADANOS A LOS SE HAYA PRESTADO SERVICIOS CIUDADANOS ESPECIALIZADOS</t>
  </si>
  <si>
    <t>GESTIÓN DE SERVICIOS ESPECIALIZADOS DE ATENCIÓN A LA SOCIEDAD</t>
  </si>
  <si>
    <t>PRESTAR ASISTENCIA EN APOYO A LA SEGURIDAD A 125.000 PERSONAS EN PROMEDIO DURANTE EL AÑO 2016</t>
  </si>
  <si>
    <t>GESTIÓN DE APOYO A LA SEGURIDAD CIUDADANA</t>
  </si>
  <si>
    <t>EJECUTAR EL 100% DEL PLAN DE MANTENIMIENTO PREVENTIVO Y CORRECTIVO PARA EL AÑO 2016, DE LAS INSTALACIONES, VEHÍCULOS, BIENES, MAQUINARIAS Y EQUIPOS DE LA POLICÍA METROPOLITANA DE QUITO</t>
  </si>
  <si>
    <t>APROVISIONAMIENTO Y RECURSOS DE MEDIOS DE MOVILIZACIÓN Y LOGÍSTICA</t>
  </si>
  <si>
    <t>ACTUALIZACIÓN Y MANTENIMIENTO DE MAQUINARIAS Y EQUIPOS</t>
  </si>
  <si>
    <t>85% DEL PLAN ANUAL DE CONTRATACIONES EJECUTADO EN EL AÑO 2016</t>
  </si>
  <si>
    <t>SERVICIOS PARA DESARROLLO COMUNICACIONAL Y VINCULACIÓN SOCIAL</t>
  </si>
  <si>
    <t>RECURSOS Y SERVICIOS PARA FORTALECER LA GESTIÓN OPERATIVA</t>
  </si>
  <si>
    <t>PROVISIÓN OPORTUNA DE SERVICIOS Y RECURSOS GENERALES PARA EL DESEMPEÑO DE LA PM</t>
  </si>
  <si>
    <t>APROVISIONAMIENTO Y MANTENIMIENTO DE MOBILIARIO PARA LA PM</t>
  </si>
  <si>
    <t>ASEGURAMIENTO Y DISPONIBILIDAD DE INFRAESTRUCTURA EN CONDICIONES ADECUADAS</t>
  </si>
  <si>
    <t xml:space="preserve">EJECUTAR 100% DEL PRESUPUESTO DE GASTOS PARA REMUNERACIÓN DEL PERSONAL </t>
  </si>
  <si>
    <t>REMUNERACION PERSONAL POLICÍA METROPOLITANA</t>
  </si>
  <si>
    <r>
      <t xml:space="preserve">SECTOR: </t>
    </r>
    <r>
      <rPr>
        <sz val="11"/>
        <color theme="1"/>
        <rFont val="Arial"/>
        <family val="2"/>
      </rPr>
      <t>SEGURIDAD Y GOBERNABILIDAD</t>
    </r>
  </si>
  <si>
    <t>SECRETARIA DE MOVILIDAD</t>
  </si>
  <si>
    <t>FORTALECIMIENTO INSTITUCIONAL MOVILIDAD</t>
  </si>
  <si>
    <t>PRIMERA LINEA METRO DE QUITO</t>
  </si>
  <si>
    <t>22,5% DE AVANCE DE LA CONSTRUCCION DE LA OBRA CIVIL E INSTALACIONES DE LA PRIMERA LINEA DEL METRO DE QUITO</t>
  </si>
  <si>
    <t>CONSTRUCCION DE LA PRIMERA LINEA DEL METRO DE QUITO</t>
  </si>
  <si>
    <t>EJECUTAR EL 100% DE PROCESOS ADMINISTRATIVOS CONTEMPLADOS EN EL POA</t>
  </si>
  <si>
    <t>DIRECCION METROPOLITANA DE DESARROLLO TECNOLOGICO DE LA MOVILIDAD</t>
  </si>
  <si>
    <t>MOVILIDAD SOSTENIBLE</t>
  </si>
  <si>
    <t>FORTALECIMIENTO TECNOLOGICO</t>
  </si>
  <si>
    <t>100% DE LOS PROCESOS EJECUTADOS FORTALECEN EL DESARROLLO TECNOLOGICO DE LA MOVILIDAD</t>
  </si>
  <si>
    <t>FORTALECIMIENTO TECNOLOGICO A LA GESTION DEL SISTEMA INTEGRADO DE TRANSPORTE PUBLICO</t>
  </si>
  <si>
    <t>DIRECCION METROPOLITANA DE GESTION DE LA MOVILIDAD</t>
  </si>
  <si>
    <t>SISTEMA INTEGRADO DE TRANSPORTE PÚBLICO</t>
  </si>
  <si>
    <t xml:space="preserve">GESTION DEL SERVICIO DEL SISTEMA INTEGRADO Y CONVENCIONAL DE TRANSPORTE PUBLICO </t>
  </si>
  <si>
    <t>EJECUTAR 1.200 OPERATIVOS DE SUPERVISION A LAS OPERADORAS Y RUTAS DE TRANSPORTE PUBLICO</t>
  </si>
  <si>
    <t>OPERATIVOS DE SUPERVISION DE OPERADORAS Y RUTAS DE TRANSPORTE PUBLICO</t>
  </si>
  <si>
    <t>ADMINISTRAR Y GESTIONAR 60 CONTRATOS DE OPERACIÓN</t>
  </si>
  <si>
    <t>SUPERVISION Y ADMINISTRACION DE CONTRATOS DE OPERACIÓN</t>
  </si>
  <si>
    <t>DIRECCION METROPOLITANA DE POLITICAS Y PLANEAMIENTO DEL SISTEMA DE MOVILIDAD</t>
  </si>
  <si>
    <t>MEJORAMIENTO DEL SERVICIO EN EL SISTEMA INTEGRADO DE TRANSPORTE PUBLICO</t>
  </si>
  <si>
    <t>LIQUIDAR EL 100% DE PROCESOS DE ARRASTRE DEL AÑO 2015</t>
  </si>
  <si>
    <t>LIQUIDACION DE PROYECTOS DE ARRASTRE 2015</t>
  </si>
  <si>
    <t>AL MENOS 2 ESTUDIOS CONCLUIDOS PARA LA CONSTRUCCION DE 2 INTERCAMBIADORES EN INTERSECCIONES CRITICAS DEL SISTEMA VIAL DEL DMQ</t>
  </si>
  <si>
    <t>ESTUDIOS PARA LA IMPLEMENTACIÓN DEL CORREDOR QUITO – TUMBACO – EL QUINCHE. (30% INICIO DEL PROCESO DE CONTRATACIÓN)</t>
  </si>
  <si>
    <t>ESTUDIOS DEL CORREDOR DE TRANSPORTE PUBLICO LABRADOR-CARAPUNGO</t>
  </si>
  <si>
    <t>RECONFORMACION DEL INTERCAMBIADOR DE TRANSITO EL TREBOL INTERSECCION VELASCO IBARRA Y PICHINCHA Y AUTOPISTA GENERAL RUMIÑANUI (Monto requerido US 500,000</t>
  </si>
  <si>
    <t>MOVILIDAD NO MOTORIZADA DMQ</t>
  </si>
  <si>
    <t>AUTOMATIZACIÓN SISTEMA DE BICICLETA PÚBLICA (ARRASTRE)</t>
  </si>
  <si>
    <t>INCREMENTAR DE 2,000 A 2,500 EL NUMERO DE VIAJES EN EL SISTEMA DE BICILETA PUBLICA POR DIA</t>
  </si>
  <si>
    <t>OPERACIÓN BICICLETA PÚBLICA (ARRASTRE)</t>
  </si>
  <si>
    <t>INTERVENCIONES PARA EL MEJORAMIENTO DE LA MOVILIDAD PEATONAL</t>
  </si>
  <si>
    <t>CICLOPASEO</t>
  </si>
  <si>
    <t>SISTEMA DE TRANSPORTE COMERCIAL</t>
  </si>
  <si>
    <t>MEJORAMIENTO DEL TRANSPORTE COMERCIAL</t>
  </si>
  <si>
    <t>UN ESTUDIO CONCLUIDO PARA DETERMINAR LA OFERTA Y DEMANDA DEL SERVICIO DE TAXI EN EL DMQ</t>
  </si>
  <si>
    <t>ESTUDIO PARA DETERMINAR LA OFERTA Y LA DEMANDA DEL SERVICIO DE TAXI EN EL DISTRITO METROPOLITANO DE QUITO</t>
  </si>
  <si>
    <t>GESTION DEL TRAFICO</t>
  </si>
  <si>
    <t>MEJORAMIENTO DE LA CIRCULACION DEL TRAFICO EN EL DMQ</t>
  </si>
  <si>
    <t>IMPLEMENTAR UN MECANISMO PARA REDUCIR EL NUMERO DE VIAJES EN VEHICULOS PRIVADOS</t>
  </si>
  <si>
    <t>EVALUACION DE LA MEDIDA PICO Y PLACA</t>
  </si>
  <si>
    <t>EMPRESA PUBLICA METROPOLITANA DE MOVILIDAD Y OBRAS PUBLICAS</t>
  </si>
  <si>
    <t>SEÑALIZACION Y SEMAFORIZACION</t>
  </si>
  <si>
    <t>2 PARROQUIAS DEL DMQ CUENTAN CON INTERSECCIONES CRITICAS IDENTIFICADAS</t>
  </si>
  <si>
    <t xml:space="preserve">SEÑALIZACION HORIZONTAL Y VERTICAL </t>
  </si>
  <si>
    <t>100% DE INTERSECCIONES MANTENIDAS Y OPERATIVAS EM OPTIMAS CONDICIONES EN EL DMQ</t>
  </si>
  <si>
    <t>SISTEMA DE COMUNICACIÓN CNT</t>
  </si>
  <si>
    <t>OPERACIÓN DEL SISTEMA DE SEMAFORIZACION</t>
  </si>
  <si>
    <t>6 PARROQUIAS DEL DMQ CONTARAN CON NOMENCLATURA PREDIAL</t>
  </si>
  <si>
    <t>NOMENCLATURA DE LA CIUDAD</t>
  </si>
  <si>
    <t>MEJORAMIENTO INTEGRAL DEL ESPACIO PÚBLICO</t>
  </si>
  <si>
    <t>IMAGEN URBANA</t>
  </si>
  <si>
    <t>REHABILITAR 15.000 METROS CUADRADOS DE PLAZAS, PLAZOLETAS O BULEVARES Y 10 PARQUES DEL DMQ CUENTAN CON JUEGOS INFANTILES</t>
  </si>
  <si>
    <t>TRANSFORMACIÓN PARQUE LA CAROLINA (EN EJECUCIÓN)</t>
  </si>
  <si>
    <t>RECONSTRUCCIÓN DEL PARQUE LA FLORESTA</t>
  </si>
  <si>
    <t>CANCHAS DEPORTIVAS</t>
  </si>
  <si>
    <t>ILUMINACIÓN DEL ESTADIO DEL AUCAS</t>
  </si>
  <si>
    <t xml:space="preserve">PARQUES CON SELLO PROPIO (JUEGOS INFANTILES MODERNOS) </t>
  </si>
  <si>
    <t>ADQUISICIÓN DE GIMNASIA INCLUSIVA</t>
  </si>
  <si>
    <t>ESPACIOS VERDES</t>
  </si>
  <si>
    <t>MANTENER 3.000 HECTÁREAS DE ÁREAS VERDES EN EL DMQ COMO ESPACIOS DE CONGREGACIÓN, Y 4 ESPACIOS PÚBLICOS REHABILITADOS COMO ESPARCIMIENTO SOCIAL.</t>
  </si>
  <si>
    <t>MUSEO FUTBOL EN BICENTENARIO</t>
  </si>
  <si>
    <t>BULEVAR AMAZONAS</t>
  </si>
  <si>
    <t>BULEVAR COMITÉ DEL PUEBLO</t>
  </si>
  <si>
    <t>REGENERACIÓN URBANA E IMPLEMENTACIÓN DE ESCALERAS MECÁNICAS EN LA CALLE SODIRO Y OTROS</t>
  </si>
  <si>
    <t>MANTENIMIENTO DE PARQUES Y OTROS UEP (RRHH)</t>
  </si>
  <si>
    <t xml:space="preserve">CONTRAPARTE APADRINAMIENTO DE PARQUES </t>
  </si>
  <si>
    <t>RED VIAL, CONECTIVIDAD Y ACCESIBILIDAD</t>
  </si>
  <si>
    <t>INFRAESTRUCTURA VIAL</t>
  </si>
  <si>
    <t>A FINALES DEL 2016 SE HAN EJECUTADO 2 PROYECTOS DE INTERVENCIÓN INTEGRAL</t>
  </si>
  <si>
    <t>INTERVENCION INTEGRAL ARGELIA</t>
  </si>
  <si>
    <t>INTERVENCION INTEGRAL PISULI</t>
  </si>
  <si>
    <t>ESTUDIOS INFRAESTRUCTURA VIAL</t>
  </si>
  <si>
    <t xml:space="preserve">ESTUDIOS ACCESO A BARRIOS </t>
  </si>
  <si>
    <t>MANTENIMIENTO Y REHABILITACIÓN VIAL</t>
  </si>
  <si>
    <t>4.000 CALLES MANTENIDAS O REHABILITADAS DE VIAS CONECTADAS EN EL DMQ HASTA DICIEMBRE DEL 2016</t>
  </si>
  <si>
    <t>BIENES Y SERVICIOS MANTENIMIENTO  VIAL</t>
  </si>
  <si>
    <t>MATERIALES DE REHABILITACION VIAL</t>
  </si>
  <si>
    <t>MEJORAMIENTO DE LA MOVILIDAD</t>
  </si>
  <si>
    <t>QUITOCABLES (LÍNEA NORTE - EXPROPIAC)</t>
  </si>
  <si>
    <t>36 PARADAS DEL TROLEBUS CONSTRUIDAS HASTA DICIEMBRE DEL 2016</t>
  </si>
  <si>
    <t>ESTACIONES TROLE FASES 2, 3, 4</t>
  </si>
  <si>
    <t>CONSTRUIR AL MENOS EL 70% DE 2 INTERCAMBIADORES A DESNIVEL EN INTERSECCIONES CRITICAS DEL SISTEMA VIAL DEL DMQ.</t>
  </si>
  <si>
    <t>INTERCAMBIADOR CARAPUNGO (COMPLEMENT. INTERFERENCIAS)</t>
  </si>
  <si>
    <t>INTERCAMBIADOR GRANADOS ELOY ALFARO</t>
  </si>
  <si>
    <t>CONSTRUIR 8 KM DE VIAS NUEVAS TIPO EXPRESAS, PARA LA OPERACIÓN DEL TRANSPORTE PUBLICO</t>
  </si>
  <si>
    <t>ESTACIONES ECOVIA</t>
  </si>
  <si>
    <t>CORREDOR LABRADOR CARAPUNGO</t>
  </si>
  <si>
    <t>PROLONGACION SIMON BOLIVAR (CONTRAPARTE)</t>
  </si>
  <si>
    <t>PROYECTOS VIALES (CON PARTIDA PLURIANUAL 2016)</t>
  </si>
  <si>
    <t>REPAVIMENTACION ECOVIA Y TALLERES</t>
  </si>
  <si>
    <t>MANTENER  100% OPERATIVO LAS 5 TERMINALES TERRESTRES QUE ADMINISTRA LA EPMMOP.</t>
  </si>
  <si>
    <t>ESTACIONAMIENTOS Y TERMINALES OPERATIVAS</t>
  </si>
  <si>
    <t>93% DE GASTOS ADMINISTRATIVOS COMPROMETIDOS</t>
  </si>
  <si>
    <t>GESTION COMUNICACIÓN</t>
  </si>
  <si>
    <t>BIENES Y SERVICIOS DE CONSUMO</t>
  </si>
  <si>
    <t>93% DE GASTO CORRIENTE COMPROMETIDO</t>
  </si>
  <si>
    <t>GESTION DEL PERSONAL PROCESOS DE ASESORIA Y APOYO</t>
  </si>
  <si>
    <t>GESTION DEL PERSONAL PROCESOS DE INVERSION</t>
  </si>
  <si>
    <t>EMPRESA PUBLICA METROPOLITANA DE TRANSPORTE DE PASAJEROS</t>
  </si>
  <si>
    <t>INCREMENTAR LA EJECUCIÓN PRESUPUESTARIA DE LOS GASTOS ADMINISTRATIVOS DE LA EMPRESA EN 0,20 PUNTOS PORCENTUALES TRIMESTRALES HASTA LLEGAR A UN 80% EN DICIEMBRE DEL 2016.</t>
  </si>
  <si>
    <t>GESTION DEL SERVICIO TECNOLÓGICO E INFORMATICO</t>
  </si>
  <si>
    <t>GESTIÓN DE PRODUCTOS Y SERVICIOS PARA EL MANTENIMIENTO Y OPERACIÓN DE LA EMPRESA</t>
  </si>
  <si>
    <t>INCREMENTAR LA EJECUCIÓN PRESUPUESTARIA DE LOS GASTOS DE REMUNERACIONES DE LA EMPRESA EN 0,20 PUNTOS PORCENTUALES TRIMESTRALES HASTA LLEGAR A UN 80% EN DICIEMBRE DEL 2016.</t>
  </si>
  <si>
    <t>BIENESTAR LABORAL DEL PERSONAL</t>
  </si>
  <si>
    <t xml:space="preserve">OPERACIÓN DE LOS CORREDORES SISTEMA INTEGRADO </t>
  </si>
  <si>
    <t>PRESTAR EL SERVICIO DE TRANSPORTE PUBLICO A 237,000,000 PASAJEROS EN LOS CORREDORES CENTRALES DE LOS CORREDORES CENTRAL DEL TROLEBUS, NORORIENTAL, SUR ORIENTAL Y SUR OCCIDENTAL DEL SISTEMA INTEGRADO DEL TRANSPORTE.</t>
  </si>
  <si>
    <t>FORTALECIMIENTO DE INFRAESTRUCTURA DEL SISTEMA DE TRANSPORTE</t>
  </si>
  <si>
    <t xml:space="preserve">OPERACION DEL SISTEMA INTEGRADO DE TRANSPORTE PUBLICO DEL DMDQ </t>
  </si>
  <si>
    <t>FINALIZACIÓN DE ACTIVIDADES 2015 PENDIENTES</t>
  </si>
  <si>
    <t>DISMINUIR EN 2 MINUTOS EL TIEMPO PROMEDIO DE VIAJE EN EL SISTEMA INTEGRADO DE TRANSPORTE PUBLICO</t>
  </si>
  <si>
    <t>FORTALECIMIENTO DE COMPETENCIAS</t>
  </si>
  <si>
    <t>FORTALECIMIENTO DEL SERVICIO DE ALIMENTADORES</t>
  </si>
  <si>
    <t>MEJORAMIENTO DE INFRAESTRUCTURA DEL SITP</t>
  </si>
  <si>
    <t>MODERNIZACION DEL SISTEMA INTEGRADO DE TRANSPORTE PUBLICO</t>
  </si>
  <si>
    <t>DISMINUIR EN 60 MINUTOS LOS TIEMPOS DE INTERVENCION DE MANTENIMIENTO PREVENTIVO CON EQUIPAMIENTO ADECUADO</t>
  </si>
  <si>
    <t>MEJORAMIENTO TECNOLÓGICO DEL SISTEMA INTEGRADO DE TRANSPORTE PUBLICO</t>
  </si>
  <si>
    <t>INFRAESTRUCTURA NUEVA DEL SISTEMA INTEGRADO DE TRANSPORTE PUBLICO</t>
  </si>
  <si>
    <t>INFRAESTRUCTURA NUEVA DEL SISTEMA INTEGRADO DE TRANSPORTE PÚBLICO</t>
  </si>
  <si>
    <t>EMPRESA PUBLICA METROPOLITANA DEL METRO DE QUITO</t>
  </si>
  <si>
    <t>80% DE CUMPLIMIENTO DE LOS CONTRATOS DE LA FASE 2</t>
  </si>
  <si>
    <t>MONITOREO Y CONTROL DE CONTRATOS FASE 2</t>
  </si>
  <si>
    <t>SISTEMA DE COMUNICACIÓN, RESPONSABILIDAD SOCIAL Y AMBIENTAL</t>
  </si>
  <si>
    <t>90% DE CUMPLIMIENTO EN LA PLANIFICACION ANUAL OPERATIVA</t>
  </si>
  <si>
    <t>GESTION ADMINISTRATIIVA Y OPERATIVA</t>
  </si>
  <si>
    <t>AGENCIA METROPOLITANA DE CONTROL DE TRANSPORTE TERRESTRE, TRANSITO Y SEGURIDAD VIAL</t>
  </si>
  <si>
    <t>MOVILIDAD SEGURA</t>
  </si>
  <si>
    <t>SEGURIDAD Y EDUCACION VIAL</t>
  </si>
  <si>
    <t>DISMINUIR EN UN 1,5% LA ACCIDENTABILIDAD MENSUAL EN EL DMQ , RESPECTO DEL AÑO 2015.</t>
  </si>
  <si>
    <t>MEJORAR LA EDUCACIÓN VIAL EN ESCUELAS Y COLEGIOS DEL DMQ</t>
  </si>
  <si>
    <t>FORTALECIMIENTO DEL CONTROL DEL TRANSITO</t>
  </si>
  <si>
    <t>INCREMENTAR EN 5% LAS INFRACCIONES MENSUALES REGISTRADAS EN EL DMQ, RESPECTO DEL AÑO 2015.</t>
  </si>
  <si>
    <t>FORTALECIMIENTO DE CENTROS DE DETENCIÓN DE INFRACTORES DE TRÁNSITO DEL DMQ</t>
  </si>
  <si>
    <t>FORTALECIMIENTO DE LA GESTIÓN DEL CONTROL DEL TRÁNSITO Y TRANSPORTE TERRESTRE.</t>
  </si>
  <si>
    <t>NUEVO CENTRO DE MATRICULACIÓN Y REVISIÓN TÉCNICA VEHICULAR CRISTIANÍA.</t>
  </si>
  <si>
    <t>CUMPLIMIENTO DEL INDICE DE CALIDAD DEL TRANSPORTE PÚBLICO INTRACANTONAL MAYOR AL 80% TRIMESTRAL.</t>
  </si>
  <si>
    <t>MEJORAR LA CALIDAD DE SERVICIO DEL TRANSPORTE PÚBLICO INTRACANTONAL</t>
  </si>
  <si>
    <t>SECRETARIA DE TERRITORIO,  HABITAT  Y VIVIENDA</t>
  </si>
  <si>
    <t>NUEVO MODELO DE GESTIÓN IMPLEMENTADO AL 60%</t>
  </si>
  <si>
    <t>APOYO A LA GESTION</t>
  </si>
  <si>
    <t>PROVISION DE BIENES</t>
  </si>
  <si>
    <t>DIRECCION METROPOLITANA DE DESARROLLO URBANISTICO</t>
  </si>
  <si>
    <t>SISTEMA DE CENTRALIDADES METROPOLITANAS</t>
  </si>
  <si>
    <t>CONSOLIDACION DE LAS CENTRALIDADES TERRITORIALES</t>
  </si>
  <si>
    <t>DESARROLLAR AL MENOS 4 NUEVOS INSTRUMENTOS QUE PERMITAN LA CONSOLIDACION DE LOS POLIGONOS URBANOS.</t>
  </si>
  <si>
    <t>ESTUDIOS DE REVITALIZACIÓN URBANA EN ZONAS DE INFLUENCIA DE TRANSPORTE MASIVO</t>
  </si>
  <si>
    <t>CONVENIO CASA DE LA CULTURA</t>
  </si>
  <si>
    <t>PLAN ESPECIAL CHQ</t>
  </si>
  <si>
    <t>CONTROL DE REDES</t>
  </si>
  <si>
    <t>LA MARISCAL (ARRASTRE)</t>
  </si>
  <si>
    <t>PARQUE CALDERÓN (ARRASTRE)</t>
  </si>
  <si>
    <t>EMISIÓN CERTIFICADOS DE CONFORMIDAD PREVIO TRÁMITE LMU 20</t>
  </si>
  <si>
    <t>ACTUALIZACIÓN BASE DE DATOS DE ESPACIO PÚBLICO</t>
  </si>
  <si>
    <t xml:space="preserve">APOYO PUAE Y ALIMENTACIÓN BASE DE DATOS </t>
  </si>
  <si>
    <t>DIRECCION METROPOLITANA DE GESTION TERRITORIAL</t>
  </si>
  <si>
    <t>GESTIÓN DE USO DEL SUELO</t>
  </si>
  <si>
    <t>REGULACION Y CONTROL URBANO</t>
  </si>
  <si>
    <t xml:space="preserve">AL MENOS UN 80% DE LA BASE NORMATIVA, INSTRUMENTOS DE APOYO Y PROCESOS DE GESTIÓN TERRITORIAL SON ACTUALIZADOS Y OPTIMIZADOS. </t>
  </si>
  <si>
    <t>VERSIÓN DIGITAL DE PROCESOS DE REVISIÓN Y CERTIFICACIÓN DE PROYECTOS DE EDIFICACIÓN Y DE HABILITACIÓN DEL SUELO</t>
  </si>
  <si>
    <t>REVISIÓN, ACTUALIZACIÓN Y REFORMAS DE LA NORMATIVA DE ORDENAMIENTO TERRITORIAL Y SUS ANEXOS TÉCNICOS</t>
  </si>
  <si>
    <t>CAPACITACIÓN EN NORMATIVA DE GESTIÓN Y ORDENAMIENTO TERRITORIAL</t>
  </si>
  <si>
    <t xml:space="preserve">EMISIÓN DEL IRM CON INFORMACIÓN COMPLEMENTARIA TAL COMO: POLÍGONOS DE ZONIFICACIÓN Y USO DEL SUELO, CONO DE APROXIMACIÓN AL AEROPUERTO, PROTECCIONES ESPECIALES, AFECTACIONES, DOTACIÓN DE SERVICIOS </t>
  </si>
  <si>
    <t>DIRECCION METROPOLITANA DE POLITICAS Y PLANEAMIENTO DEL SUELO Y EL ESPACIO PUBLICO</t>
  </si>
  <si>
    <t>GESTION DEL USO DEL SUELO</t>
  </si>
  <si>
    <t>PLANEACION TERRITORIAL</t>
  </si>
  <si>
    <t xml:space="preserve">60% DE LOS EQUIPAMIENTOS RELIGIOSOS, CULTURALES, DE SEGURIDAD, ADMINISTRACIÓN PÚBLICA Y SERVICIOS FUNERARIOS LEVANTADOS E INTEGRADOS  EN UNA GEODATABASE A NIVEL DE DMQ. </t>
  </si>
  <si>
    <t xml:space="preserve">GEODATA BASE DE EQUIPAMIENTOS A NIVEL DEL DMQ. </t>
  </si>
  <si>
    <t>EMPRESA PUBLICA METROPOLITANA DE AGUA POTABLE Y SANEAMIENTO</t>
  </si>
  <si>
    <t>OPER. Y MANT. DE SIST. Y GESTIÓN EMPRESA</t>
  </si>
  <si>
    <t>100% DE EJECUCION PRESUPUESTARIA</t>
  </si>
  <si>
    <t>GESTION DE GASTOS OPERACIONALES, COMERCIALES Y ADMINISTRATIVOS</t>
  </si>
  <si>
    <t>SANEAMIENTO</t>
  </si>
  <si>
    <t>DESCONTAMINACIÓN DE RÍOS Y QUEB. DEL DMQ</t>
  </si>
  <si>
    <t>9,50 KM. INTERCEPTORES CONSTRUIDOS</t>
  </si>
  <si>
    <t>DISEÑO DEFINITIVO DE CUENCA DE LA QUEBRADA CARRETAS</t>
  </si>
  <si>
    <t>DISEÑO DEFINITIVO DE LAS QUEBRADAS LADERAS DE PICHINCHA</t>
  </si>
  <si>
    <t>DISEÑO DEFINITIVO DE LAS QUEBRADAS DEL CERRO CASITAGUA</t>
  </si>
  <si>
    <t>ESTUDIO PARA SANEAMIENTO DE LA QUEBRADA RUMIHURCO</t>
  </si>
  <si>
    <t>ESTUDIO PARA SANEAMIENTO DE LA QUEBRADA SAN LORENZO</t>
  </si>
  <si>
    <t>ESTUDIOS GEOLOGICOS GEOTÉCNICOS INTERCEPTORES QUEBRADA CAUPICHO, QUEBRADA CAPULI Y PTAR OYACACHI</t>
  </si>
  <si>
    <t>PERUCHO PARROQUIA. ESTUDIOS DISEÑO DEFINITIVO DE ALCANTARILLADO, INTERCEPTORES SANITARIOS Y PTAR</t>
  </si>
  <si>
    <t>PUELLARO PARROQUIA. ESTUDIOS DISEÑO DEFINITIVO DE ALCANTARILLADO, INTERCEPTORES SANITARIOS Y PTAR</t>
  </si>
  <si>
    <t>INTERCEPTORES  RIO MACHANGARA ZONAS ELOY ALFARO Y CENTRO, GRUPO 2.</t>
  </si>
  <si>
    <t>INTERCEPTORES QUEBRADA RÍO GRANDE SUSBSISTEMA 1, ZONA ELOY ALFARO</t>
  </si>
  <si>
    <t>ALCANTARILLADO PARA EL BARRIO PUCARÁ E INTERCEPTOR DE LA QUEBRADA CHUSALONGO - PARROQUIA AMAGUAÑA</t>
  </si>
  <si>
    <t>INTERCEPTORES RÍO GRANDE SUBSISTEMA 3 ZONA ELOY ALFARO</t>
  </si>
  <si>
    <t>INTERCEPTOR QUEBRADA SANTA ANA, PARROQUIA SAN ANTONIO DE PICHINCHA</t>
  </si>
  <si>
    <t>SAN JOSÉ DE LLOA Y TRATAMIENTO AGUAS SERVIDAS DOMÉSTICAS DE LA POBLACIÓN.</t>
  </si>
  <si>
    <t>RÍO MACHÁNGARA, ZONAS ELOY ALFARO Y CENTRO. GRUPO 4. ALCANTARILLADO. (INTERCEPTORES)</t>
  </si>
  <si>
    <t>INTERCEPTORES ORIENTAL Y OCCIDENTAL DE LA QUEBRADA CAUPICHO. ZONA QUITUMBE.</t>
  </si>
  <si>
    <t>INTERCEPTORES RÍO MACHÁNGARA, GRUPO 3.</t>
  </si>
  <si>
    <t>100% DE AVANCE DEL CONVENIO</t>
  </si>
  <si>
    <t>CONVENIO INP DISEÑOS DEFINITIVOS PTAR VINDOBONA (CONTRAPARTE)</t>
  </si>
  <si>
    <t>100% DE LOS DISEÑOS DE VINDOBONA</t>
  </si>
  <si>
    <t>FISCALIZACIÓN DISEÑOS DEFINITIVOS VINDOBONA</t>
  </si>
  <si>
    <t>110 l/s TRATAMIENTO DE CAUDAL DE AGUAS RESIDUALES</t>
  </si>
  <si>
    <t>PLANTA DE TRATAMIENTO DE AGUAS RESIDUALES UBICADA EN LA PARROQUIA QUITUMBE (SUR DE QUITO), COLECTOR DE ADUCCIÓN DESDE EL INTERCEPTOR DE LA QUEBRADA ORTEGA A LA PLANTA Y COLECTOR DE DESCARGA DE AGUA TRATADA A LA QUEBRADA SHANSHAYACU</t>
  </si>
  <si>
    <t>INFRAESTRUCTURA NUEVA DE SANEAMIENTO</t>
  </si>
  <si>
    <t>36 KM DE REDES DE SANEAMIENTO CONSTRUIDAS</t>
  </si>
  <si>
    <t>ESTUDIOS DE ALCANTARILLADO  PARA LA PARROQUIA EL QUINCHE</t>
  </si>
  <si>
    <t>ESTUDIOS GEOLOGICOS Y GEOTECNICOS COLECTOR CORDOVA GALARZA</t>
  </si>
  <si>
    <t>ALCANTARILLADO PARA LAS CALLES DE LOS BARRIOS DEL TEJAR, LA JOYA Y VIA 35, PARROQUIA YARUQUI</t>
  </si>
  <si>
    <t>EXTENSION DE REDES DE ALCANTARILLADO PARA VARIOS SECTORES DE LA ZONA QUITUMBE GRUPO 1</t>
  </si>
  <si>
    <t>EXTENSION DE REDES DE ALCANTARILLADO VARIOS TRAMOS DE LOS SECTORES EL GUABO, PASAJE MATILDE HUERTAS BARRIO EL ROSAL TOCTIUCO ALTO, ZONA CENTRO</t>
  </si>
  <si>
    <t>ALCANTARILLADO BARRIO SAN JUAN Y VARIAS CALLES DE CHECA, PARROQUIA CHECA</t>
  </si>
  <si>
    <t>ALCANTARILLADO BARRIO LAS PEÑAS, PARROQUIA TUMBACO</t>
  </si>
  <si>
    <t>ALCANTARILLADO VARIOS PASAJES PARROQUIA TUMBACO</t>
  </si>
  <si>
    <t>ALCANTARILLADO PARA EL BARRIO DORADO DEL SUR, PARROQUIA TURUBAMBA</t>
  </si>
  <si>
    <t>ALCANTARILLADOS BARRIOS 11  DE MAYO, SANTA CATALINA Y PASAJE S/N, PARROQUIA CHILLOGALLO</t>
  </si>
  <si>
    <t>LA MACARENA, BARRIO, 2DA. ETAPA. CONOCOTO. ALCANTARILLADO.</t>
  </si>
  <si>
    <t>4 DE NOVIEMBRE, CALLE, YARUQUÍ. ALCANTARILLADO.</t>
  </si>
  <si>
    <t>IGNACIO GALLARDO CALLE Y PASAJE SISALOMA, PARROQUIA PUEMBO. ALCANTARILLADO.</t>
  </si>
  <si>
    <t>CABECERA PARROQUIAL DE NANEGALITO. ALCANTARILLADO.</t>
  </si>
  <si>
    <t>VÍA E-35, BARRIO SAN CARLOS, PARROQUIA YARUQUÍ. ALCANTARILLADO.</t>
  </si>
  <si>
    <t>ALCANTARILLADO NUEVO COLECTOR GUALAQUIZA, PARROQUIA LA CONCEPCION</t>
  </si>
  <si>
    <t>EXTENSIONES DE REDES DE ALCANTARILLADO EN VARIOS SECTORES DE GUAYLLABAMBA</t>
  </si>
  <si>
    <t>ALCANTARILLADO PARA LA II ETAPA DEL BARRIO JAIME ROLDOS AGUILERA, PARROQUIA EL CONDADO</t>
  </si>
  <si>
    <t>ALCANTARILLADO COLECTOR DE REFUERZO SAN LORENZO, PARROQUIA LA CONCEPCIÓN</t>
  </si>
  <si>
    <t>ALCANTARILLADO PARA EL BARRIO PABLO ARTURO SUÁREZ, PARROQUIA COCHAPAMBA</t>
  </si>
  <si>
    <t>ALCANTARILLADO COMBINADO BARRIO RANCHO LOS PINOS, PARROQUIA LA ARGELIA</t>
  </si>
  <si>
    <t>ALCANTARILLADO PARA BARRIOS SAN BLAS Y ACHOMEG, PASAJE C Y VARIOS SECTORES, PARROQUIA TURUBAMBA</t>
  </si>
  <si>
    <t>SAN ANTONIO DE PICHINCHA. EXTENSIÓN REDES ALCANTARILLADO VARIOS SECTORES: CALLE CATEQUILLA, CIUDAD FUTURA, LAS VIOLETAS, 1RO. DE MAYO, SHEYGUA Y PASAJE ROMERO, COQUILANDRO (CARCELÉN) Y VÍA CALACALÍ - NANEGALITO CALACALÍ.</t>
  </si>
  <si>
    <t>CALDERÓN. REDES DE ALCANTARILLADO PARA VARIOS SECTORES: BARRIO EL BOSQUE II-IV, PASAJE "C" SECTOR LA LLANURA, CALLE BUENOS AIRES, BARRIO NUEVA VIDA 2, LOS GERANIOS II Y DESCARGA TANQUE SAN JUAN BARRIO COLINAS DEL NORTE.</t>
  </si>
  <si>
    <t>LA PAZ, CALLE Y MARGINAL QDA. ANDALUZ, BALCONES DE ONTANEDA. CONOCOTO. ALCANTARILLADO.</t>
  </si>
  <si>
    <t>4 DE OCTUBRE, SAN FRANCISCO Y LAS PALMERAS, BARRIOS. LA MERCED. ALCANTARILLADO.</t>
  </si>
  <si>
    <t>SAN ISIDRO DEL INCA Y COMITÉ DEL PUEBLO, VARIOS SECTORES. ALCANTARILLADO.</t>
  </si>
  <si>
    <t>SANTA MÓNICA, BARRIO. GUAYLLABAMBA. ALCANTARILLADO.</t>
  </si>
  <si>
    <t>EXTENSIÓN DE REDES DE ALCANTARILLADO PARA LA PARROQUIA TUMBACO Y PUEMBO</t>
  </si>
  <si>
    <t>LA PERLA, BARRIO. NANEGAL. ALCANTARILLADO.</t>
  </si>
  <si>
    <t>SANTA ANA, BARRIO. LA MERCED. ALCANTARILLADO.</t>
  </si>
  <si>
    <t>INSTALACIÓN DE CONEXIONES DE ALCANTARILLADO EN CIUDAD FONDOS PROPIOS</t>
  </si>
  <si>
    <t xml:space="preserve"> INSTALACIÓN DE CONEXIONES DE ALCANTARILLADO EN PARROQUIAS FONDOS PROPIOS</t>
  </si>
  <si>
    <t>MEJO, REHAB, RENOV INFRAES.  SANEAMIENTO</t>
  </si>
  <si>
    <t>100 METROS DE TUBERIAS RENOVADAS</t>
  </si>
  <si>
    <t>JATUNHUAYCU, QDA. ESTUDIOS DE SOCAVACIÓN HIDRÁULICA. ESTABILIZACION DE TALUDES. QUITO VERDE.</t>
  </si>
  <si>
    <t>DISEÑO DEFINITIVO DEL SISTEMA DE ALCANTARILLADO DE LOS CONDOMINIOS EL INCA, PARROQUIA JIPIJAPA.</t>
  </si>
  <si>
    <t>ESTABILIZACION DE TALUDES Y REHABILITACION DEL INTERCEPTOR DE LA QDA. SHANSHAYACU - TRAMO HUAYANAY ÑAN - CONDOR ÑAN</t>
  </si>
  <si>
    <t>SERVICIO DE AGUA POTABLE</t>
  </si>
  <si>
    <t>INFRAESTRUCTURA NUEVA DE AGUA POTABLE</t>
  </si>
  <si>
    <t>35 KM DE REDES DE AGUA POTABLE CONSTRUIDAS</t>
  </si>
  <si>
    <t>AGUA POTABLE BARRIOS ALTOS DEL NOROCCIDENTE</t>
  </si>
  <si>
    <t>BARRIOS ALTOS DE PÍNTAG. RED DE AGUA POTABLE.</t>
  </si>
  <si>
    <t>PLANTA EL TROJE. TANQUE DE RESERVA DE AGUA POTABLE.</t>
  </si>
  <si>
    <t>EL MERIDIANO, BARRIO. SAN JOSÉ DE MINAS. AGUA POTABLE.</t>
  </si>
  <si>
    <t>CORDILLERA DEL SUR, JARDINES DE OCCIDENTE, MARCELO RUALES, EL SOL Y OTROS, AGUA POTABLE</t>
  </si>
  <si>
    <t>VISTA HERMOSA Y LA ESPERANZA, BARRIOS, EL QUINCHE. AGUA POTABLE.</t>
  </si>
  <si>
    <t>EXTENSIONES DE REDES DE AGUA POTABLE ADMINISTRACIÓN ZONAL TUMBACO</t>
  </si>
  <si>
    <t>EXTENSIONES DE REDES DE AGUA POTABLE ADMINISTRACIÓN ZONAL CALDERÓN</t>
  </si>
  <si>
    <t>RED DE AGUA POTABLE PARA LOS BARRIOS ALTOS DEL CAMAL METROPOLITANO, ETAPA 3</t>
  </si>
  <si>
    <t>AGUA POTABLE PARA LOS BARRIOS ALTOS DE LA MERCED</t>
  </si>
  <si>
    <t>PERFORACION DE DOS POZOS ZONA INDUSTRIAL DE ITULCACHI</t>
  </si>
  <si>
    <t>LÍNEA DE TRANASMISION PALUGILLO TUMBACO</t>
  </si>
  <si>
    <t>EXTENSIONES DE REDES DE AGUA POTABLE ADMINISTRACIÓN ZONAL VALLE DE LOS CHILLOS</t>
  </si>
  <si>
    <t>EXTENSIONES DE REDES DE AGUA POTABLE ADMINISTRACIONES QUITUMBE Y ELOY ALFARO</t>
  </si>
  <si>
    <t>EXTENSIONES DE REDES DE AGUA POTABLE ADMINISTRACIÓN ZONAL LA DELICIA</t>
  </si>
  <si>
    <t>EXTENSIONES DE REDES DE AGUA POTABLE ADMINISTRACIONES ZONALES CENTRO Y EUGENIO ESPEJO</t>
  </si>
  <si>
    <t>INSTALACIÓN DE CONEXIONES DE AGUA POTABLE CIUDAD FONDOS PROPIOS</t>
  </si>
  <si>
    <t>INSTALACIÓN DE CONEXIONES DE AGUA POTABLE PARROQUIAS FONDOS PROPIOS</t>
  </si>
  <si>
    <t>DISEÑOS DEFINITVOS Y CONTRUCCION DE LA ESTACION DE BOMBEO EN LA LINEA DE TRANSMISION BELLAVISTA, PUENGASI, PERTENECIENTE AL SISTEMA BELLAVISTA</t>
  </si>
  <si>
    <t>DISEÑOS DEFINITIVOS Y CONSTRUCCION DE LA ESTACION DE BOMBEO PLACER-PUENGASI, CORRESPONDIENTE AL SISTEMA PLACER</t>
  </si>
  <si>
    <t>DISEÑO DEFINITIVO Y CONTRUCCION DE LA ESTACION DE BOMBEO SAN JUAN MEDIO - PLANTA CONOCOTO PERTENECIENTE AL SISTEMA TESALIA</t>
  </si>
  <si>
    <t>PROYECTO DE AGUA POTABLE PARA VARIOS SECTORES DEL CANTÓN MEJÍA (BARRIOS ALEDAÑOS A LA CIUDAD SERRANA Y OTROS)</t>
  </si>
  <si>
    <t>MEJOR. REHABIL. O RENOV. DE INFRAES. DE AGUA POTABLE</t>
  </si>
  <si>
    <t>100% DE LA PLANTA DE TRATAMIENTO INSTALADA</t>
  </si>
  <si>
    <t>OPTIMIZACIÓN Y READECUACIÓN INTEGRAL DEL CLARIFICADOR “D” DE LA PLANTA DE TRATAMIENTO BELLAVISTA</t>
  </si>
  <si>
    <t>1,000 KM DE TUBERIAS DE ACERO CONSTRUIDAS</t>
  </si>
  <si>
    <t>DISEÑOS DEFINITIVOS Y CONSTRUCCIÓN DE LOS CRUCES DE LAS CONDUCCIONES EN LOS RIOS PITA Y SANTA CLARA PERTENECIENTES AL SISTEMA MICA QUITO SUR; Y DISEÑOS DEFINITIVOS Y CONSTRUCCIÓN DEL CRUCE EN LA CONDUCCIÓN EN EL RÍO SAN PEDRO PERTENECIENTE AL SISTEMA PAPALLACTA</t>
  </si>
  <si>
    <t>EMPRESA PUBLICA METROPOLITANA DE DESARROLLO URBANO</t>
  </si>
  <si>
    <t>100% DEL PROCESO DE LIQUIDACION FINALIZADO</t>
  </si>
  <si>
    <t>GESTION DE NOMINA</t>
  </si>
  <si>
    <t>GESTION DE PROCESOS LEGALES</t>
  </si>
  <si>
    <t>EMPRESA PUBLICA METROPOLITANA DE HABITAT Y VIVIENDA</t>
  </si>
  <si>
    <t>100% DE LOS GASTOS ADMINISTRATIVOS EJECUTADOS</t>
  </si>
  <si>
    <t>100% DE PRESUPUESTO DE GASTO DEL TALENTO HUMANO EJECUTADO</t>
  </si>
  <si>
    <t>PLAN DE VIVIENDA</t>
  </si>
  <si>
    <t>VIVIENDA DE INTERES SOCIAL</t>
  </si>
  <si>
    <t>100% DE AVANCE EN LA OBRA DE EMBELLECIMIENTO DEL BARRIO VISTA HERMOSA</t>
  </si>
  <si>
    <t>PARQUE LINEAL, ADOQUINAMIENTO DE CALLES Y EMBELLECIMIENTO URBANO DEL BARRIO VISTA HERMOSA DE LA CALLE MANUELA CAÑIZARES</t>
  </si>
  <si>
    <t>100% DE AVANCE EN LAS OBRAS COMUNALES DEL PROYECTO CIUDAD BICENTENARIO</t>
  </si>
  <si>
    <t>EJECUCION DE OBRAS COMUNALES DEL PROYECTO BICENTENARIO</t>
  </si>
  <si>
    <t>NUMERO DE ALIANZAS PUBLICO PRIVADAS GENERADAS PARA LA EPMHV</t>
  </si>
  <si>
    <t>PROYECTOS DE EQUIPAMIENTO</t>
  </si>
  <si>
    <t>5 BARRIOS INTERVENIDOS CON EL PROYECTO "SOMOS QUITO CIUDAD DE COLOR"</t>
  </si>
  <si>
    <t>PROYECTO DE MEJORAMIENTO DE BARRIOS</t>
  </si>
  <si>
    <t>100 CASAS ENTREGADAS A LOS BENEFICARIOS DE LOS PROYECTOS DE VIVIENDA DE LA EPMHV</t>
  </si>
  <si>
    <t>PROYECTOS DE VIVIENDA CONSTRUIDOS</t>
  </si>
  <si>
    <t>100% DE AVANCE EN EL REDISEÑO DE LA INFRAESTRUCTURA UBICADA EN LA CABECERA NORTE DEL PARQUE BICENTENARIO</t>
  </si>
  <si>
    <t>OPERADOR URBANO</t>
  </si>
  <si>
    <t xml:space="preserve">INSTITUTO METROPOLITANO DE PATRIMONIO </t>
  </si>
  <si>
    <t>GESTION DEL PATRIMONIO DEL DMQ</t>
  </si>
  <si>
    <t>PROYECTOS DE ARRASTRE</t>
  </si>
  <si>
    <t>100% DE PROYECTOS CULMINADOS Y LIQUIDADOS</t>
  </si>
  <si>
    <t>CULMINACIÓN Y LIQUIDACIÓN DE PROYECTOS DE ARRASTRE</t>
  </si>
  <si>
    <t xml:space="preserve">APROPIACION SOCIAL DE LOS  PATRIMONIOS </t>
  </si>
  <si>
    <t>CUMPLIR EL 100%  DE LAS ACTIVIDADES PROGRAMADAS PARA LA DIFUSIÓN DE LOS PATRIMONIOS DE LA CIUDAD, AL AÑO 2016</t>
  </si>
  <si>
    <t>SERVICIO DE PRODUCCIÓN Y DIFUSIÓN  DE LA GESTIÓN INSTITUCIONAL</t>
  </si>
  <si>
    <t>SERVICIO DE DIFUSIÓN, DE PUBLICIDAD INSTITUCIONAL 38 AÑOS DECLARATORIA DE PATRIMONIO Y HABITAT 2016</t>
  </si>
  <si>
    <t>CONSERVACIÓN BBMM PATRIMONIALES DMQ</t>
  </si>
  <si>
    <t>DOTAR  1 CONTENEDOR DE INFRAESTRUCTURA  INTELIGENTE PARA LA CONSERVACION PREVENTIVA DE LOS BBMM DEL PATRIMONIO ARTÍSTICO DEL DMQ</t>
  </si>
  <si>
    <t>DOTACIÓN DE RESERVAS EN MONUMENTOS RELIGIOSOS FASE I</t>
  </si>
  <si>
    <t>CONSERVACIÓN Y RESTAURACION DEL PATRIMONIO SONORO DEL DMQ</t>
  </si>
  <si>
    <t>CONSERVACIÓN DEL ESPACIO PÚBLICO DEL DMQ</t>
  </si>
  <si>
    <t>4 ÁREAS DE ESPACIO PÚBLICO PATRIMONIALES INTERVENIDAS</t>
  </si>
  <si>
    <t>MANTENIMIENTO DEL ESPACIO PUBLICO Y EQUIPAMIENTO DEL DMQ</t>
  </si>
  <si>
    <t>MEJORAMIENTO URBANO EJE DE LA CALLE IMBABURA ENTRE 24 DE MAYO Y PLAZA DE SAN DIEGO</t>
  </si>
  <si>
    <t>MEJORAMIENTO DEL ESPACIO PÍUBLICO DEL BARRIO CHIMBACALLE</t>
  </si>
  <si>
    <t>CORRECTIVOS A LA CONTENERIZACION SOTERRADA EN EL CHQ</t>
  </si>
  <si>
    <t>CONSERVACIÓN DEL PATRIMONIO ARQUEOLÓGICO</t>
  </si>
  <si>
    <t>IMPLEMENTAR EL 10% DE LA FASE II DEL MUSEO DE SITIO RUMIPAMBA</t>
  </si>
  <si>
    <t>IMPLEMENTACIÓN DE LA FASE II DEL ESTUDIO, MUSEOLÓGICO, MUSEOGRAFICO, CON TECNOLOGÍA DE PUNTA DEL SITIO ARQUEOLÓGICO, ECOLÓGICO RUMIPAMBA</t>
  </si>
  <si>
    <t>CONSERVACIÓN DEL PATRIMONIO INMUEBLE DEL DMQ</t>
  </si>
  <si>
    <t>INTERVENIR 5 BIENES INMUEBLES PATRIMONIALES EN ESTADO DE DETERIORO DEL CHQ DE QUITO  PARA EL AÑO 2016.</t>
  </si>
  <si>
    <t>MANTENIMIENTO ARQUITECTÓNICO Y CONTROL DE HUMEDADES DE LA IGLESIA Y CONVENTO DE SANTO DOMINGO</t>
  </si>
  <si>
    <t>MANTENIMIENTO ARQUITECTÓNICO CENTRO CULTURAL ITCHIMBIA</t>
  </si>
  <si>
    <t>MANTENIMIENTO ARQUITECTÓNICO CENTRO CULTURAL METROPOLITANO</t>
  </si>
  <si>
    <t>REHABILITACIÓN INTEGRAL CASA GARCIA MORENO</t>
  </si>
  <si>
    <t>REHABILITACIÓN URBANA ARQUITECTONICA DEL NUCELO CENTRAL DE CALDERÓN - PAISAJES ARTÍSTICOS</t>
  </si>
  <si>
    <t>CONTROL DE PLAGAS EN AREAS HISTORICAS DMQ</t>
  </si>
  <si>
    <t>IMPLEMENTAR UN PLAN DE CONTROL DE PLAGAS FASE I</t>
  </si>
  <si>
    <t>PLAN DE CONTROL DE PLAGAS EN CHQ FASE I</t>
  </si>
  <si>
    <t>GESTIÓN DE RIESGOS DEL PATRIMONIO DMQ</t>
  </si>
  <si>
    <t>ELABORAR E IMPLEMENTAR UN PLAN DE RESILIENCIA PARA LAS ÁREAS HISTÓRICAS DEL DMQ</t>
  </si>
  <si>
    <t>PLAN DE RESILIENCIA PARA LAS ÁREAS HISTÓRICAS DEL DMQ.</t>
  </si>
  <si>
    <t>IMPLEMENTACIÓN Y PROMOCIÓN DEL PLAN DE RESILIENCIA PARA LAS AREAS HISTORICAS DEL DMQ</t>
  </si>
  <si>
    <t>GESTIÓN SOCIAL EN ÁREAS HIST. DEL DMQ</t>
  </si>
  <si>
    <t>INTERVENIR4  INMUEBLES PARA PROGRAMAS INCLUSIVOS EN EL DMQ</t>
  </si>
  <si>
    <t>REHABILITACIÓN  INTEGRAL DEL INMUEBLE UBICADO EN LA CALLE SINCHOLAGUA Y  AV. MALDONADO-CASA DE PROTECCIÓN DE MUJERES, ADOLESCENTES, VICTIMAS DE TRATA DE PERSONAS</t>
  </si>
  <si>
    <t>REHABILITACIÓN  INTEGRAL DEL INMUEBLE UBICADO EN LA CALLE ORIENTE ENTRE GUAYAQUIL Y VARGAS PARA PROYECTO CASA DE LA MUJER (ESTUPIÑAN OREJUELA)</t>
  </si>
  <si>
    <t>INTERVENCIÓN EN INMUEBLES PARA PROYECTOS SOCIALES UBICADO EN LAS CALLES GALÁPAGOS ENTRE CUENCA Y COTOPAXI- CASA DE LA INTERCULTURALIDAD</t>
  </si>
  <si>
    <t>INTERVENCIÓN EN EDIFICACIONES PARA PROGRAMAS SOCIALES RECUPERACIÓN DE LAVANDERÍAS PÚBLICAS LA MAGDALENA, YAVIRAC,</t>
  </si>
  <si>
    <t>INTERVENCIÓN EDIF.DESTINADAS A VIVIENDA</t>
  </si>
  <si>
    <t>INTERVENIR EN 28 EDIFICACIONES, PARA LA RECUPERACION DE CUBIERTAS Y FACHADAS DEL CHQ Y ÁREAS HISTÓRICAS DEL DMQ, MEDIANTE LOS PROGRAMAS DE QUINTA FACHADA, IMAGEN URBANA Y MANTENIMIENTO MENOR.</t>
  </si>
  <si>
    <t>“PROGRAMA QUINTA FACHADA - QF” EJECUCIÓN DE OBRA PARA PROGRAMAS DE REHABILITACIÓN DE CUBIERTAS (QF) EN INMUEBLES PATRIMONIALES FASES</t>
  </si>
  <si>
    <t>“PROGRAMA DE RECUPERACIÓN DE IMAGEN URBANA - RIU” EJECUCIÓN DE OBRA PARA PROGRAMAS DE REHABILITACIÓN DE FACHADAS (RIU) EN INMUEBLES PATRIMONIALES FASES</t>
  </si>
  <si>
    <t>“PROGRAMA DE MANTENIMIENTO MENOR” EJECUCIÓN DE OBRA PARA PROGRAMAS DE MANTENIMIENTO MENOR EN INMUEBLES PATRIMONIALES FASES</t>
  </si>
  <si>
    <t>INTERVENCIÓN EN BIENES EN RIESGO DEL DMQ</t>
  </si>
  <si>
    <t>INTERVENIR 2 BIENES PATRIMONIALES EN RIESGO (MALO) DEL DMQ PARA EL AÑO 2016</t>
  </si>
  <si>
    <t>CONSOLIDACIÓN Y REFORZAMIENTO  PARA EDIFICACIONES EN ESTADO REGULAR Y MALO DE LAS EDIFICACIONES  DEL DMQ.</t>
  </si>
  <si>
    <t>SALVAGUARDA DEL PCI DEL DMQ</t>
  </si>
  <si>
    <t>7 PLANES DE SALVAGUARDA FORMULADOS E IMPLEMENTADOS HASTA DICIEMBRE DEL 2016</t>
  </si>
  <si>
    <t>FORMULACIÓN DE PLANES DE SALVAGUARDA DEL PATRIMONIO CULTURAL INMATERIAL DE LAS ADMINISTRACIONES ZONALES DEL DMQ</t>
  </si>
  <si>
    <t>SISTEMA DE INFORMACION TERRITORIAL</t>
  </si>
  <si>
    <t>REGISTRO DEL PATRIMONIO CULTURAL DEL DMQ</t>
  </si>
  <si>
    <t>100% DEL INVENTARIO DEL PATRIMONIO CULTURAL INMATERIAL Y SU GESTIÓN INVENTARIADOS</t>
  </si>
  <si>
    <t>IMPLEMENTACION DEL SISTEMA DE INFORMACIÓN Y GESTION INTEGRAL DEL PATRIMONIO MATERIAL E INMATERIAL EN EL DMQ</t>
  </si>
  <si>
    <t>EJECUTAR EL 95% DEL PRESUPUESTO DE GATOS ADMINISTRATIVOS</t>
  </si>
  <si>
    <r>
      <t xml:space="preserve">SECTOR: </t>
    </r>
    <r>
      <rPr>
        <sz val="11"/>
        <color theme="1"/>
        <rFont val="Arial"/>
        <family val="2"/>
      </rPr>
      <t>TERRITORIO, HABITAT Y VIVIENDA</t>
    </r>
  </si>
  <si>
    <r>
      <t xml:space="preserve">SECTOR: </t>
    </r>
    <r>
      <rPr>
        <sz val="11"/>
        <color theme="1"/>
        <rFont val="Arial"/>
        <family val="2"/>
      </rPr>
      <t>MOVILIDAD</t>
    </r>
  </si>
  <si>
    <r>
      <t xml:space="preserve">SECTOR: </t>
    </r>
    <r>
      <rPr>
        <sz val="11"/>
        <color theme="1"/>
        <rFont val="Arial"/>
        <family val="2"/>
      </rPr>
      <t>COORDINACION TERRITORIAL Y PARTICIPACION CIUDADANA</t>
    </r>
  </si>
  <si>
    <t xml:space="preserve">ADMINISTRACION ZONAL TUMBACO </t>
  </si>
  <si>
    <t>ARTE, CULTURA Y PATRIMONIO</t>
  </si>
  <si>
    <t>ARTE PUBLICO E INCLUSION  CULTURAL</t>
  </si>
  <si>
    <t>NUMERO DE ASISTENTES A EVENTOS CULTURALES PROMOVIDOS POR EL MDMQ.</t>
  </si>
  <si>
    <t>AGENDA TERRITORIALIZADA DE CULTURA EN EL ESPACIO PUBLICO ZONAL</t>
  </si>
  <si>
    <t>PROMOCION Y PROTECCION  DE DERECHOS</t>
  </si>
  <si>
    <t>NUMERO DE PERSONAS SENSIBILIZADAS EN TEMAS DE SALUD Y PROTECCION DE DERECHOS</t>
  </si>
  <si>
    <t>PROGRAMA DE EDUCACION VIAL PARA LA PREVENCION DE MUERTES Y LESIONES POR INCIDENTES DE TRANSITO</t>
  </si>
  <si>
    <t>SALUD MENTAL AMZT</t>
  </si>
  <si>
    <t>SALUD AL PASO AMZT</t>
  </si>
  <si>
    <t>INOCUIDAD ALIMENTARIA AMZT</t>
  </si>
  <si>
    <t>QUITO ACTIVO Y SALUDABLE AMZT</t>
  </si>
  <si>
    <t>INCLUSION SOCIAL Y SABER PEGA FULL AMZT</t>
  </si>
  <si>
    <t>NUMERO DE ANIMALES DOMESTICOS ESTERILIZADOS</t>
  </si>
  <si>
    <t>CONTROL DE LA FAUNA URBANA AMZT</t>
  </si>
  <si>
    <t>NUMERO DE PERSONAS SENSIBILIZADAS EN TEMAS DE SALUD AMZT</t>
  </si>
  <si>
    <t>EJECUCIÓN DE COLONIAS VACACIONALES AMZT</t>
  </si>
  <si>
    <t>NUMERO DE CASAS SOMOS OPERANDO BAJO EL NUEVO MODELO DE GESTIÓN</t>
  </si>
  <si>
    <t>OPERACIÓN Y GESTION DE LAS CASAS SOMOS AMZT</t>
  </si>
  <si>
    <t>CIUDAD PRODUCTIVA Y COMPETITIVA</t>
  </si>
  <si>
    <t>PROMOCION DEL DESARROLLO ECONOMICO LOCAL</t>
  </si>
  <si>
    <t>NUMERO DE PERSONAS VINCULADAS A PROCESOS DE ECONOMIA POPULAR Y SOLIDARIA</t>
  </si>
  <si>
    <t>APOYO A LA ECONOMIA POPULAR Y SOLIDARIA</t>
  </si>
  <si>
    <t>MICROEMPRENDIMIENTOS - HUERTOS COMUNITARIOS</t>
  </si>
  <si>
    <t>PREVENCION Y CONVIVENCIA PACIFICA</t>
  </si>
  <si>
    <t>NUMERO DE PERSONAS SENSIBILIZADAS EN TEMAS DE SEGURIDAD CIUDADANA</t>
  </si>
  <si>
    <t>ESCUELAS DE PREVENCION Y CONVIVENCIA PACIFICA</t>
  </si>
  <si>
    <t>ESPACIOS DE INTEGRACION COMUNITARIA</t>
  </si>
  <si>
    <t>NUMERO DE MINGAS EJECUTADAS</t>
  </si>
  <si>
    <t>RECUPERACION Y APROPIACION DE ESPACIOS PUBLICOS</t>
  </si>
  <si>
    <t>NUMERO DE BARRIOS ATENDIDOS</t>
  </si>
  <si>
    <t>FORTALECIMIENTO DEL SISTEMA DE ALARMAS COMUNITARIAS</t>
  </si>
  <si>
    <t>EJECUTAR EL 100% DEL PRESUPUESTO MUNICIPAL</t>
  </si>
  <si>
    <t>FORTALECIMIENTO PISCINAS Y BATERIAS SANITARIAS</t>
  </si>
  <si>
    <t>FORTALECIMIENTO DE LA DIRECCION DE ATENCION CIUDADANA</t>
  </si>
  <si>
    <t>FORTALECIMIENTO DE LA COMUNICACIÓN INSTITUCIONAL</t>
  </si>
  <si>
    <t>DOTACION DE BIENES Y SERVICIOS PARA EL ADECUADO FUNCIONAMIENTO DE LA ADMINISTRACION ZONAL.</t>
  </si>
  <si>
    <t>GESTION DE RIESGOS</t>
  </si>
  <si>
    <t>NUMERO DE PERSONAS SENSIBILIZADAS EN TEMAS DE PREVENCIÓN DE RIESGOS</t>
  </si>
  <si>
    <t>FORTALECIMIENTO EN LA PREPARACION Y RESPUESTA DE RIESGOS</t>
  </si>
  <si>
    <t xml:space="preserve">ESPACIO PÚBLICO </t>
  </si>
  <si>
    <t>10.000 METROS CUADRADOS DE ESPACIOS PUBLICOS INTERVENIDOS EN 4 BARRIOS</t>
  </si>
  <si>
    <t>ENCESPADO CANCHA ESTADIO DE OYAMBARILLO - TABABELA PP-2015</t>
  </si>
  <si>
    <t>REHABILITACION DEL COMPLEJO DEPORTIVO DE CALLUMA - PIFO  (OBRA INTERCULTURAL PARROQUIAL)</t>
  </si>
  <si>
    <t>REMODELACIÓN CAMERINOS / BATERIAS SANITARIAS ESTADIO TABABELA (ARRASTRE 2015)</t>
  </si>
  <si>
    <t>CONSTRUCCIÓN CERRAMIENTO ESTADIO DE IGUIÑARO - EL QUINCHE (PREMIO COMUNAS)</t>
  </si>
  <si>
    <t xml:space="preserve">FORMACION Y VOLUNTARIADO QUITO ACCION </t>
  </si>
  <si>
    <t>1000  PERSONAS PARTICIPANDO EN PROCESOS DE FORMACION CIUDADANA</t>
  </si>
  <si>
    <t>ESCUELAS DE FORMACION CIUDADANA</t>
  </si>
  <si>
    <t>FORTALECIMIENTO DEL TEJIDO SOCIO-ORGANIZATIVO TERRITORIAL</t>
  </si>
  <si>
    <t>REDES ORGANIZATIVAS JUVENILES</t>
  </si>
  <si>
    <t xml:space="preserve">SISTEMA DE PARTICIPACION CIUDADANA </t>
  </si>
  <si>
    <t>NUEVE DE COMITES DE GESTION COMUNITARIA FUNCIONANDO</t>
  </si>
  <si>
    <t>FORTALECIMIENTO A LA GESTION PARTICIPATIVA</t>
  </si>
  <si>
    <t>ACCESO A BARRIOS</t>
  </si>
  <si>
    <t>0,50 KM DE VIAS INTERVENIDAS</t>
  </si>
  <si>
    <t>ADOQUINADO VIRGEN DEL QUINCHE DESDE GONZALO PIZARRO HASTA MANUELA CAÑIZARES TUMBACO (ARRASTRE 2015)</t>
  </si>
  <si>
    <t>REHABILITACIÓN CALLE SAN CRISTOBAL BALCON YARUQUEÑO - YARUQUI</t>
  </si>
  <si>
    <t xml:space="preserve">CENTRALIDADES </t>
  </si>
  <si>
    <t>1 CENTRALIDAD ATENDIDA</t>
  </si>
  <si>
    <t>CONSTRUCCION DE BORDILLOS Y ADOQUINADO DE LA CALLE D - SANTA LUCIA ALTA - CUMBAYA</t>
  </si>
  <si>
    <t>REHABILITACIÓN CALLE RÍO GUAYLLABAMBA -TUMBACO</t>
  </si>
  <si>
    <t>CONSTRUCCION CASA DE LA MUJER PRIMERA ETAPA (ARRASTRE 2015)</t>
  </si>
  <si>
    <t xml:space="preserve">PRESUPUESTOS PARTICIPATIVOS </t>
  </si>
  <si>
    <t>20 BARRIOS BENEFICIADOS CON OBRAS DE PRESUPUESTOS PARTICIPATIVOS</t>
  </si>
  <si>
    <t>MATERIALES PARA REHABILITACION VIAL PARROQUIA EL QUINCHE PP-2015</t>
  </si>
  <si>
    <t>BORDILLOS Y ADOQUINADO CALLE MANUEL SAMANIEGO - SANTA LUCIA ALTA- CUMBAYA PP-2016</t>
  </si>
  <si>
    <t>BORDILLO Y ADOQUINADO CALLE E - SANTA LUCIA ALTA- CUMBAYA PP-2016</t>
  </si>
  <si>
    <t>CONSTRUCCIÓN BORDILLOS LEONARDO BARRIGA - SANTA ROSA- CUMBAYA PP-2016</t>
  </si>
  <si>
    <t>CONSTRUCCION DE BORDILLOS CALLE LUCAS USHIÑA, DESDE LUMBISEÑO LIBRE HASTA LA SANTIAGO SACANCELA- LUMBISI- CUMBAYA PP-2016</t>
  </si>
  <si>
    <t>OFICINA DE LA FUNDACION DAMAS DE CORAZONES SOLIDARIOS PP-2016</t>
  </si>
  <si>
    <t>REHABILITACIÓN CALLE BENITO BENETH DESDE FIN ADOQUINADO HASTA CALLE LA MERCED - TUMBACO PP-2016</t>
  </si>
  <si>
    <t>REHABILITACION CALLE ROSA ROBALINO DESDE CALLE VICENTE ALVAREZ HASTA CRUCE CANAL DE RIEGO- TUMBACO PP-2016</t>
  </si>
  <si>
    <t>REHABILITACIÓN CALLE LAS MINAS DESDE GONZALO PIZARRO HASTA ABCISA N+180 CHUROLOMA - TUMBACO PP-2016</t>
  </si>
  <si>
    <t>REHABILITACIÓN DE LA MESA DE VIA CALLE JOSEFA TINAJERO Y AV. INTEROCEANICA PP-2016</t>
  </si>
  <si>
    <t>REHABILITACIÓN CALLE JOSE GALLARDO BARRIO- SAN PEDRO DE CHICHE - PUEMBO PP-2016</t>
  </si>
  <si>
    <t>REHABILITACIÓN DE LAS CALLES CALLE IGNACIO DE MERA, MANTILLA Y  DIEGO DE VASQUEZ-CENTRO -PIFO PP-2016</t>
  </si>
  <si>
    <t>ADOQUINADO CALLE SUCRE DESDE LA QUITO HASTA LA MIGUEL GARCIA- CENTRO- YARUQUI PP-2016</t>
  </si>
  <si>
    <t>BORDILLOS CALLE SUCRE DESDE EL CEMENTERIO HASTA LA ABSCISA 0+200- EL CALVARIO- YARUQUI PP-2016</t>
  </si>
  <si>
    <t>BORDILLOS Y ADOQUINADO CALLE SAN MATEO - OYAMBARO DESDE  LA CASA SOCIAL DE OYAMBARO HASTA ABSCISA 400 PP-2016</t>
  </si>
  <si>
    <t>CENTRO ARTESANAL PIFO - PP - 2015</t>
  </si>
  <si>
    <t>REHABILITACIÓN AREA VERDE  BARRIO CENTRO - EL QUINCHE PP-2016</t>
  </si>
  <si>
    <t>REHABILITACIÓN CALLE OLMEDO BARRIO CENTRO - EL QUINCHE PP-2016</t>
  </si>
  <si>
    <t>BORDILLOS Y ADOQUINADO DE LA CALLE EMILIO VEGA DESDE LA FELIPE BAEZ HASTA LA BRAULIO BAEZ- LA DELICIA- CHECA PP-2016</t>
  </si>
  <si>
    <t>SUBSISTEMA METROPOLITANO DE AREAS NATURALES PROTEGIDAS Y CORREDORES ECOLOGICOS</t>
  </si>
  <si>
    <t>RECUPERACION DE LA COBERTURA VEGETAL</t>
  </si>
  <si>
    <t>NUMERO DE QUEBRADAS RECUPERADAS</t>
  </si>
  <si>
    <t>RECUPERACION DE QUEBRADAS EN EL DMQ</t>
  </si>
  <si>
    <t>FISCALIZAR LAS OBRAS IMPLEMENTADAS POR LA AMZT EN LAS DIFERENTES PARROQUIAS EN ÁMBITO AMBIENTAL</t>
  </si>
  <si>
    <t xml:space="preserve"> SEGUIMIENTO Y VERIFICACIÓN DE FICHAS AMBIENTALES</t>
  </si>
  <si>
    <t>PORCENTAJE DE RECUPERACION ( % ) AIER-ILALO</t>
  </si>
  <si>
    <t>COORDINACION CON EMPRESAS DEL DMQ Y COMUNIDAD LA RECUPERACION Y MANTENIMIENTO DE LA COBERTURA VEGETAL AIER-ILALO</t>
  </si>
  <si>
    <t>METROS CUADRADOS REFORESTADOS</t>
  </si>
  <si>
    <t>FORESTACION ADMINISTRACIONES ZONALES</t>
  </si>
  <si>
    <t>TOTAL</t>
  </si>
  <si>
    <t>ADMINISTRACION ZONAL EUGENIO ESPEJO (NORTE)</t>
  </si>
  <si>
    <t>17,050 PERSONAS BENEFICIADAS, Y EMPODERADAS EN TEMAS DE PARTICIPACIÓN, Y SEGURIDAD CIUDADANA</t>
  </si>
  <si>
    <t>ESPACIOS DE INTEGRACIÒN COMUNITARIA</t>
  </si>
  <si>
    <t>2,500 PERSONAS SOCIALIZADAS EN RELACIÓN AL SISTEMA DE ALARMAS COMUNITARIAS</t>
  </si>
  <si>
    <t>FORTALECIMIENTO DE ALARMAS COMUNITARIAS</t>
  </si>
  <si>
    <t>2000 PERSONAS SENSIBILIZADAS Y FORTALECIDAS EN TEMAS DE SEGURIDAD CIUDADANA Y CONVIVENCIA PACÍFICA.</t>
  </si>
  <si>
    <t>ESCUELAS DE PREVENCIÒN Y CONVIVENCIA PACIFICA</t>
  </si>
  <si>
    <t>7,000 PERSONAS BENEFICIADAS EN EL MEJORAMIENTO, RECUPERACIÓN Y APROPIAMIENTO DE ESPACIOS PÚBLICOS.</t>
  </si>
  <si>
    <t xml:space="preserve">RECUPERACIÒN Y APROPIACIÒN DE ESPACIÒS PUBLICOS </t>
  </si>
  <si>
    <t>40.000  PERSONAS QUE ASISTEN  A EVENTOS CULTURALES PROMOVIDOS POR EL MDMQ.</t>
  </si>
  <si>
    <t>AGENDA TERRITORIALIZADA</t>
  </si>
  <si>
    <t xml:space="preserve">3.700 PERSONAS  BENEFICIADAS DEL PROYECTO DISTRITAL </t>
  </si>
  <si>
    <t xml:space="preserve">COLONIAS VACACIONALES </t>
  </si>
  <si>
    <t xml:space="preserve">4.000 PERSONAS SENSIBILIZADAS CON LA EJECUCION DE ACTIVIDADES EDUCATIVAS </t>
  </si>
  <si>
    <t xml:space="preserve">EDUCACION </t>
  </si>
  <si>
    <t>6000 PERSONAS SENSIBILIZADAS EN TEMAS DE SALUD</t>
  </si>
  <si>
    <t>INOCUIDAD ALIMENTARIA</t>
  </si>
  <si>
    <t>QUITO ACTIVO Y SALUDABLE</t>
  </si>
  <si>
    <t xml:space="preserve">N°  DE CASAS SOMOS OPERANDO </t>
  </si>
  <si>
    <t xml:space="preserve">OPERACIÓN Y GESTION  CASA SOMOS </t>
  </si>
  <si>
    <t>2.000 PERSONAS VINCULADAS A PROCESOS DE ECONOMIA POPULAR Y SOLIDARIA</t>
  </si>
  <si>
    <t xml:space="preserve">PROMOCIÒN DE LA ECONOMÌA POPULAR Y SOLIDARIA </t>
  </si>
  <si>
    <t xml:space="preserve">18 COMITES DE GESTION COMUNITARIA  FUNCIONANDO </t>
  </si>
  <si>
    <t xml:space="preserve">FORTALECIMEINTO A  LA GESTION PARTICIPATIVA </t>
  </si>
  <si>
    <t>SISTEMA DE PARTICIPACION CIUDADANA</t>
  </si>
  <si>
    <t xml:space="preserve">5.000 PERSONAS QUE PARTICIPAN EN PROCESOS DE PARTICIPACION CIUDADANA  Y VOLUNTARIADO </t>
  </si>
  <si>
    <t>FORMACION  Y VOLUNTARIADO "QUITO ACCION"</t>
  </si>
  <si>
    <t xml:space="preserve">2 QUEBRADAS RECUPERADAS </t>
  </si>
  <si>
    <t>RECUPERACIÓN DE QUEBRADAS</t>
  </si>
  <si>
    <t>15000 PERSONAS SENSIBILIZADAS, FORTALECIDAS Y BENEFICIADAS DE ATENCIÓN EMERGENTE EN TEMAS DE GESTIÓN DE RIESGOS.</t>
  </si>
  <si>
    <t>FORTALECIMIENTO DE LA POBLACIÓN EN LA PREPARACIÓN Y RESPUESTA DE RIESGOS</t>
  </si>
  <si>
    <t>CENTRALIDADES</t>
  </si>
  <si>
    <t>10 ESTUDIOS TECNICOS EJECUTADOS</t>
  </si>
  <si>
    <t>ESTUDIOS TECNICOS VARIAS PARROQUIAS</t>
  </si>
  <si>
    <t>12 TRAZADOS VIALES EJECUTADOS</t>
  </si>
  <si>
    <t>LEVANTAMIENTOS TOPOGRÁFICOS EN VARIAS PARROQUIAS DE LA ADMINISTRACIÓN ZONAL EUGENIO ESPEJO</t>
  </si>
  <si>
    <t xml:space="preserve">1  INFRAESTRUCTUTA COMUNITARIA CONSTRUIDA </t>
  </si>
  <si>
    <t xml:space="preserve">CONSTRUCCIÓN DE LA "CASA SOMOS" GUAYLLABAMBA </t>
  </si>
  <si>
    <t>1 INFRAESTRURA COMUNITARIA AMPLIADA</t>
  </si>
  <si>
    <t>AMPLIACION DE LA PISCINA DE  LA PARROQUIA SAN JOSÉ DE MINAS</t>
  </si>
  <si>
    <t>500M2 DE VÍA INTERVENIDA, 1  INFRAESTRUCTURA Y 1 ESPACIO PULBICO REHABILITADO</t>
  </si>
  <si>
    <t>OBRAS DE INFRAESTRUCTURA COMUNAL Y ESPACIO PUBLICO EN LA PARROQUIA DE COCHAPAMBA</t>
  </si>
  <si>
    <t>1  INFRAESTRUCTURA COMUNITARIA CONSTRUÍDA</t>
  </si>
  <si>
    <t>CONSTRUCCIÓN DEL 2DO PISO DE LA CASA DEL ADULTO MAYOR - PARROQUIA DE ATAHUALPA</t>
  </si>
  <si>
    <t>1 INFRAESTRUCTURA  COMPLEMENTARIA CONSTRUÍDA</t>
  </si>
  <si>
    <t>CONSTRUCCIÓN DE LA BODEGA DE LA ADMINISTRACIÓN ZONAL EUGENIO ESPEJO</t>
  </si>
  <si>
    <t>1 BALCON DE SERVICIOS REHABILITADO Y FUNCIONANDO</t>
  </si>
  <si>
    <t>READECUACIONES OFICINAS DE LA ADMINSTRACIÓN ZONAL EUGENIO ESPEJO</t>
  </si>
  <si>
    <t>1  INFRAESTRUCTURA COMUNITARIA REHABILITADA</t>
  </si>
  <si>
    <t>O: OBRAS DE ESPACIOS PUBLICOS EN LA PARROQUIA IÑAQUITO</t>
  </si>
  <si>
    <t>1 ESPACIO COMUNITARIO REHABILITADO</t>
  </si>
  <si>
    <t>O: OBRAS DE ESPACIOS PUBLICOS EN LA PARROQUIA DE PERUCHO</t>
  </si>
  <si>
    <t>O: OBRA DE ESPACIOS PUBLICOS EN LA PARROQUIA RUMIPAMBA</t>
  </si>
  <si>
    <t>O: OBRAS DE ESPACIO PUBLICOS EN LA PARROQUIA DE PUELLARO</t>
  </si>
  <si>
    <t>2 INFRAESTRUCTURAS COMUNITARIAS CONSTRUIDAS Y 1 ESPACIO VERDE REHABILITADO</t>
  </si>
  <si>
    <t>O: OBRA DE ESPACIOS PUBLICOS Y ACCESOS BARRIALES EN LA PARROQUIA COMITE DEL PUEBLO</t>
  </si>
  <si>
    <t>1 MOBILIARIO URBANO INSTALADO</t>
  </si>
  <si>
    <t>OBRA DE INFRAESTRUCTURA EN LA PARROQUIA MARISCAL</t>
  </si>
  <si>
    <t>PRESUPUESTOS PARTICIPATIVOS</t>
  </si>
  <si>
    <t>40 OBRAS DE INFRAESTRUCTURA DE PRESUPUESTOS PARTICIPATIVOS EJECUTADAS</t>
  </si>
  <si>
    <t>OBRAS DE PRESUPUESTOS PARTICIPATIVOS PARROQUIA LA MARISCAL SUCRE</t>
  </si>
  <si>
    <t>OBRAS DE PRESUPUESTOS PARTICIPATIVOS PARROQUIA BELISARIO QUEVEDO</t>
  </si>
  <si>
    <t>OBRAS DE PRESUPUESTOS PARTICIPATIVOS PARROQUIA IÑAQUITO</t>
  </si>
  <si>
    <t>OBRAS DE PRESUPUESTOS PARTICIPATIVOS PARROQUIA RUMIPAMBA</t>
  </si>
  <si>
    <t>OBRAS DE PRESUPUESTOS PARTICIPATIVOS PARROQUIA JIPIJAPA</t>
  </si>
  <si>
    <t>OBRAS DE PRESUPUESTOS PARTICIPATIVOS PARROQUIA COCHAPAMBA</t>
  </si>
  <si>
    <t>OBRAS DE PRESUPUESTOS PARTICIPATIVOS PARROQUIA CONCEPCIÓN</t>
  </si>
  <si>
    <t>OBRAS DE PRESUPUESTOS PARTICIPATIVOS PARROQUIA KENNEDY</t>
  </si>
  <si>
    <t>OBRAS DE PRESUPUESTOS PARTICIPATIVOS PARROQUIA SAN ISIDRO DEL INCA</t>
  </si>
  <si>
    <t xml:space="preserve">OBRAS DE PRESUPUESTOS PARTICIPATIVOS PARROQUIA NAYON </t>
  </si>
  <si>
    <t>OBRAS DE PRESUPUESTOS PARTICIPATIVOS PARROQUIA ZAMBIZA</t>
  </si>
  <si>
    <t>OBRAS DE PRESUPUESTOS PARTICIPATIVOS PARROQUIA PUELLARO</t>
  </si>
  <si>
    <t>OBRAS DE PRESUPUESTOS PARTICIPATIVOS PARROQUIA PERUCHO</t>
  </si>
  <si>
    <t>OBRAS DE PRESUPUESTOS PARTICIPATIVOS PARROQUIA CHAVEZPAMBA</t>
  </si>
  <si>
    <t>OBRAS DE PRESUPUESTOS PARTICIPATIVOS PARROQUIA ATAHUALPA</t>
  </si>
  <si>
    <t>OBRAS DE PRESUPUESTOS PARTICIPATIVOS PARROQUIA SAN JOSE DE MINAS</t>
  </si>
  <si>
    <t>OBRAS DE PRESUPUESTOS PARTICIPATIVOS PARROQUIA COMITÉ DEL PUEBLO</t>
  </si>
  <si>
    <t>OBRAS DE PRESUPUESTOS PARTICIPATIVOS PARROQUIA GUAYLLABAMBA</t>
  </si>
  <si>
    <t>ESPACIO PÚBLICO</t>
  </si>
  <si>
    <t>2 ESPACIOS PUBLICOS REHABILITADOS</t>
  </si>
  <si>
    <t xml:space="preserve">OBRAS DE ESPACIO PÚBLICO EN LA PARROQUIA KENNEDY </t>
  </si>
  <si>
    <t>1300 m2 de vias INTERVENIDAS</t>
  </si>
  <si>
    <t xml:space="preserve">OBRAS DE CONECTIVIDAD VIAL EN LA PARROQUIA DE COCHAPAMBA / ASFALTADO DE LA CALLE 12VA TRANSVERSAL Y APERTURA, BORDILLOS Y ADOQUINADO DE CALLE S/N EN COCHAPAMBA </t>
  </si>
  <si>
    <t>4000 M2 DE VIAS INTERVENIDAS</t>
  </si>
  <si>
    <t>OBRAS VIALES EN LA PARROQUIA COCHAPAMBA</t>
  </si>
  <si>
    <t>8000M2 DE VIAS INTERVENIDAS</t>
  </si>
  <si>
    <t>OBRAS VIALES EN LA PARROQUIA SAN ISIDRO DEL INCA Y EN LA PARROQUIA DE NAYON</t>
  </si>
  <si>
    <t>2000 M2 DE ACERAS INTERVENIDAS</t>
  </si>
  <si>
    <t>OBRAS DE ACCESOS BARRIALES EN LA PARROQUIA GUAYLLABAMBA</t>
  </si>
  <si>
    <t>6000 M2 DE VIAS INTERVENIDAS</t>
  </si>
  <si>
    <t xml:space="preserve">OBRAS VIALES EN LA PARROQUIA DE ZAMBIZA </t>
  </si>
  <si>
    <t>2000 M2 DE VIAS INTERVENIDAS</t>
  </si>
  <si>
    <t xml:space="preserve">OBRAS VIALES EN LA PARROQUIA COMITÉ DEL PUEBLO - ADOQUINADO DE LA CALLE B Y PASAJE 4 - UNIDAD Y PROGRESO Y CONSTRUCCION DE ESCALINTATA </t>
  </si>
  <si>
    <t>1700 M2 DE VIAS INTERVENIDAS</t>
  </si>
  <si>
    <t>OBRAS EN LA PARROQUIA DE CHAVEZPAMBA</t>
  </si>
  <si>
    <t>OBRAS VIALES EN LA PARROQUIA BELISARIO QUEVEDO</t>
  </si>
  <si>
    <t>1000 M2 DE VIAS INTERVENIDAS y 1 ESPACIO VERDE HABILITADO</t>
  </si>
  <si>
    <t>OBRAS DE ACCESOS VIALES EN LA PARROQUIA NAYON</t>
  </si>
  <si>
    <t>400 ML DE BORDILLOS CONSTRUIDOS Y 3 ESPACIOS DEPORTIVOS HABILITADOS</t>
  </si>
  <si>
    <t>OBRAS DE ESPACIO PUBLICO Y ACCESOS BARRIALES EN LA PARROQUIA BELISARIO QUEVEDO</t>
  </si>
  <si>
    <t>100 M2 DE ESCALINATA CONSTRUIDA</t>
  </si>
  <si>
    <t>PARROQ.JIPIJAPA CONSTRUCCIÓN DE ESCALINATA EN EL PASAJE S/N ENTRE LAS CALLES DE LOS PERALES Y BERNARDO DELGADO</t>
  </si>
  <si>
    <t>OBRAS DE ACCESOS VIALES EN LA PARROQUIA DE ZAMBIZA</t>
  </si>
  <si>
    <t>EJECUTAR EL 100% DEL PRESUPUESTO</t>
  </si>
  <si>
    <t>BIENES Y SERVICIOS PARA LA INVERSION</t>
  </si>
  <si>
    <t>ADMINISTRACION ZONAL EQUINOCCIO (LA DELICIA)</t>
  </si>
  <si>
    <t>133.000 ASISTENTES A EVENTOS PROMOVIDOS POR EL MUNICIPIO</t>
  </si>
  <si>
    <t>AGENDA TERRITORIALIZADA DE CULTURA EN EL ESPACIO PÚBLICO</t>
  </si>
  <si>
    <t>7 CASAS SOMOS OPERANDO</t>
  </si>
  <si>
    <t>OPERACIÓN Y GESTIÓN CASAS SOMOS</t>
  </si>
  <si>
    <t>1050 PERSONAS SENCIBILIZADAS EN TEMAS DE INCLUSIÓN SOCIAL</t>
  </si>
  <si>
    <t>GESTIÓN EN INCLUSIÓN SOCIAL</t>
  </si>
  <si>
    <t>7000 PERSONAS SENSIBILIZADAS EN TEMAS DE SALUD</t>
  </si>
  <si>
    <t>PROMOCIÓN Y GESTIÓN DE LA SALUD</t>
  </si>
  <si>
    <t>3470 ASISTENTES A COLONIAS VACACIONALES</t>
  </si>
  <si>
    <t xml:space="preserve"> 622 PERSONAS VINCULADAS A PROCESOS DE ECONOMIA POPULAR Y SOLIDARIA</t>
  </si>
  <si>
    <t>APOYO A LA ECONOMÍA POPULAR Y SOLIDARIA</t>
  </si>
  <si>
    <t>200 PERSONAS SENSIBILIZADAS EN TEMAS DE SEGURIDAD CIUDADANA Y CONVIVENCIA PACIFICA</t>
  </si>
  <si>
    <t>30 MINGAS COMUNITARIAS EJECUTADAS</t>
  </si>
  <si>
    <t>RECUPERACIÓN Y APROPIACIÓN DEL ESPACIO PÚBLICO</t>
  </si>
  <si>
    <t>30 BARRIOS ATENDIDOS</t>
  </si>
  <si>
    <t>FORTALECIMEINTO DE ALARMAS COMUNITARIAS</t>
  </si>
  <si>
    <t>EJECUTAR EL 100% DEL PRESUPUESTO MUNICIPAL.</t>
  </si>
  <si>
    <t>500 PERSONAS SENSIBILIZADAS EN PREVENCIÓN DE RIESGOS</t>
  </si>
  <si>
    <t>FORTALECIMIENTO DE LA POBLACIÓN EN LA PREPARACIÓN Y RESPUESTA DE RIESGOS.</t>
  </si>
  <si>
    <t>618 M2 DE INTERVENCIÓN EN ESPACIO PÚBLICO.</t>
  </si>
  <si>
    <t>CAMBIO DE CUBIERTA CASA COMUNAL QUITO NORTE PARROQUIA COTOCOLLAO</t>
  </si>
  <si>
    <t>MEJORAMIENTO Y REPARACIÓN DE OBRAS</t>
  </si>
  <si>
    <t>LIGAS BARRIALES. ENMALLADO CANCHA DEL BARRIO CORAZÓN DE JESÚS. PARROQUIA CARCELÉN.</t>
  </si>
  <si>
    <t>670 PERSONAS QUE PARTICIPAN EN EL PROCESO DE FORMACIÓN CIUDADANA</t>
  </si>
  <si>
    <t>FORTALECIMIENTO DEL TEJIDO SOCIO ORGANIZATIVO TERRITORIAL</t>
  </si>
  <si>
    <t>ESCUELAS DE FORMACIÓN CIUDADANA</t>
  </si>
  <si>
    <t>1 COMITÉ DE GESTIÓN COMUNITARIA FUNCIONANDO</t>
  </si>
  <si>
    <t>FORTALECIMIENTO A LA GESTIÓN PARTICIPATIVA</t>
  </si>
  <si>
    <t>1683,20M2 DE INFRAESTRUCTURA VIAL</t>
  </si>
  <si>
    <t>REASFALTADO DE LA VÍA A NONO PARROQUIA CONDADO (1200ML)</t>
  </si>
  <si>
    <t>ADOQUINADO DE LA CALLE C. BARRIO PARAÍSO. PARROQUIA EL CONDADO</t>
  </si>
  <si>
    <t>REGENERACIÓN DE LA ESCALINATA (PASAJE CABUYAL Y AV. MARISCAL SUCRE)</t>
  </si>
  <si>
    <t>5 CENTRALIDADES ATENDIDAS</t>
  </si>
  <si>
    <t>ASFALTADO CALLE BERNARDO DE LEGARDA PARROQUIA EL CONDADO (OBRA DE ARRASTRE)</t>
  </si>
  <si>
    <t>ASFALTADO CALLE PRINCIPAL BARRIO LA PAZ PARROQUIA EL CONDADO. (OBRA DE ARRASTRE)</t>
  </si>
  <si>
    <t>ASFALTADO  AV. PABLO YEROVI. BARRIO PISULÍ PARROQUIA EL CONDADO (OBRA DE ARRASTRE)</t>
  </si>
  <si>
    <t>ASFALTADO CALLE REINO DE QUITO. PARROQUIA SAN ANTONIO DE PICHINCHA. (OBRA DE ARRASTRE)</t>
  </si>
  <si>
    <t>MEJORAMIENTO CDC ROLDOS. PISULÍ. (OBRA DE ARRASTRE)</t>
  </si>
  <si>
    <t>LIQUIDACIÓN DE OBRAS 2015.</t>
  </si>
  <si>
    <t>CONSTRUCCIÓN DEL PARQUE EN PONCEANO BAJO.</t>
  </si>
  <si>
    <t>24 OBRAS DE INFRAESTRUCTURA DE PRESUPUESTOS PARTICIPATIVOS</t>
  </si>
  <si>
    <t xml:space="preserve">ADOQUINADO PASAJE 8 O CALLE N98C PARROQUIA CARCELEN.  (OBRA DE ARRASTRE) </t>
  </si>
  <si>
    <t>ADOQUINADO CALLE ADOLFO CARRASCO PAROOQUIA CONDADO.  (OBRA DE ARRASTRE)</t>
  </si>
  <si>
    <t>ADOQUINADO CALLE N71D Y OE17C BARRIO RANCHO ALTO PAROOQUIA CONDADO.  (OBRA DE ARRASTRE)</t>
  </si>
  <si>
    <t>ADOQUINADO VÍAS N85C, OE17A BARRIO LA ROLDOS PARROQUIA CONDADO. (OBRA DE ARRASTRE)</t>
  </si>
  <si>
    <t>MEJORAMIENTO DEL ESTADIO RAUL CALDERON EN LA PARROQUIA NANEGALITO (OBRA DE ARRASTRE)</t>
  </si>
  <si>
    <t>MEJORAMIENTO DEL ESTADIO RAUL CALDERÓN EN LA PARROQUIA NANEGALITO.  (OBRA DE ARRASTRE)</t>
  </si>
  <si>
    <t>MEJORAMIENTO DEL  ESTADIO CALACALI. (OBRA DE ARRASTRE)</t>
  </si>
  <si>
    <t>AMPLIACIÓN DEL CDC DE LA PARROQUIA CARCELÉN (OBRA DE ARRASTRE)</t>
  </si>
  <si>
    <t>CONSTRUCCIÓN DE ACERAS EN EL BARRIO LA ARMENIA . PARROQUIA NANEGALITO (TRAMO I Y II)</t>
  </si>
  <si>
    <t>REMODELACIÓN DE LA PISCINA DE NANEGAL</t>
  </si>
  <si>
    <t>CENTRO COMUNAL DE USO MÚLTIPLE EN LA PARROQUIA DE PACTO</t>
  </si>
  <si>
    <t>RECONSTRUCCIÓN MURO DE CONTENCIÓN CANCHA VILLAS AMAZONAS. PARROQUIA COTOCOLLAO</t>
  </si>
  <si>
    <t xml:space="preserve">ADOQUINADO CALLE SHEYGUA PARROQUIA SAN ANTONIO </t>
  </si>
  <si>
    <t xml:space="preserve">AMPLIACIÓN DE LA SALA COMUNAL PARA USO MÚLTIPLE BARRIO PONCEANO. PARROQUIA PONCEANO. </t>
  </si>
  <si>
    <t>CONSTRUCCIÓN DE LA VISERA DE GRADERÍO ESTADIO DE CALACALÍ.</t>
  </si>
  <si>
    <t xml:space="preserve">ADOQUINADO DE LA VÍA PRINCIPAL  BARRIO BELLAVISTA PARROQUIA GUALEA. </t>
  </si>
  <si>
    <t xml:space="preserve">ENTREGA DE ADOQUINES PARA LAS CALLES TRÁNSITO AMAGUAÑA, LULUBAMBA Y CATEQUILLA, MUSEO SOLAR Y PASAJE C. EN LA PARROQUIA SAN ANTONIO. </t>
  </si>
  <si>
    <t>REGENERACIÓN DE LAS ACERAS DE NONO. (TERCERA ETAPA)</t>
  </si>
  <si>
    <t>MEJORAMIENTO DEL PARQUE JHON F KENEDY (PRIMERA ETAPA). PARROQUIA COTOCOLLAO.</t>
  </si>
  <si>
    <t>ADOQUINADO BARRIO COLINAS DEL NORTE (CALLES N76; OE 17; OE17A; OE17B). PARROQUIA EL CONDADO</t>
  </si>
  <si>
    <t>ADOQUINADO CALLE JOSÉ VICENTE PEÑAFIEL. PARROQUIA EL CONDADO.</t>
  </si>
  <si>
    <t>CONSTRUCCIÓN ESCALINATA Y ACCESO AL BARRIO FUENTE DE LUZ. PARROQUIA CARCELÉN.</t>
  </si>
  <si>
    <t>ASFALTADO CALLE CHEDIAK. PARROQUIA CARCELÉN.</t>
  </si>
  <si>
    <t>CONSTRUCCIÓN DE ESTRUCTURA METÁLICA Y CUBIERTA, CANCHA NRO. 1 DE ECUAVOLEY. PARROQUIA CARCELÉN.</t>
  </si>
  <si>
    <t xml:space="preserve">50 HA BAJO SISTEMAS  AGROFORESTALES </t>
  </si>
  <si>
    <t>RECUPERACIÓN DE LA COBERTURA VEGETAL EN EL ACUS DE YUNGUILLA.</t>
  </si>
  <si>
    <t>4 QUEBRADAS SE HA RECUPERADO AMBIENTALMENTE,  REDUCIENDO LOS PASIVOS AMBIENTALES, GENERANDO LA APROPIACIÓN Y CUIDADO DE LA COMUNIDAD</t>
  </si>
  <si>
    <t>RECUPERACIÓN DE QUEBRADAS.</t>
  </si>
  <si>
    <t>IMPLEMENTAR 1 CAMPAÑA DE REFORESTACIÓN POR CADA PARROQUIA RURAL PERTENECIENTE A LA ADMINISTRACIÓN ZONAL</t>
  </si>
  <si>
    <t>REFORESTACIÓN EN PARROQUIAS RURALES</t>
  </si>
  <si>
    <t>COMUNIDAD, INSTITUCIONES EDUCATIVAS, CAPACITADAS EN PROGRAMA CERO BASURA Y BPA</t>
  </si>
  <si>
    <t>BUENAS PRÁCTICAS AMBIENTALES</t>
  </si>
  <si>
    <t>1 TRAMO DEL CORREDOR DE LA RED VERDE URBANA EN LA JURISDICCIÓN LA DELICIA SE HA INTERVENIDO.</t>
  </si>
  <si>
    <t>CORREDORES DE LA RED URBANA EN EL DMQ</t>
  </si>
  <si>
    <t>ADMINISTRACION ZONAL CALDERON</t>
  </si>
  <si>
    <t>50.000 ASISTENTES</t>
  </si>
  <si>
    <t>1 COMITE DE GESTION COMUNITARIO FUNCIONANDO</t>
  </si>
  <si>
    <t>150 PERSONAS QUE PARTICIPAN EN PROCESOS DE  FORMACION CIUDADANA</t>
  </si>
  <si>
    <t>ESCUELA DE FORMACIÓN CIUDADANA</t>
  </si>
  <si>
    <t>FORTALECIMIENTO DEL TEJIDO SOCIO- ORGANIZATIVO TERRITORIAL</t>
  </si>
  <si>
    <t>RED ORGANIZATIVA JUVENIL ZONAL</t>
  </si>
  <si>
    <t>3000 ASISTENTES</t>
  </si>
  <si>
    <t>COLONIAS VACACIONALES</t>
  </si>
  <si>
    <t>2500 PERSONAS SENSIBILIZADAS EN TEMAS DE SALUD</t>
  </si>
  <si>
    <t>QUITO ACTIVO Y SALUDABLES</t>
  </si>
  <si>
    <t>600 ANIMALES DOMESTICOS ESTERILIZADOS</t>
  </si>
  <si>
    <t>2 CASAS SOMOS OPERANDO</t>
  </si>
  <si>
    <t>OPERACIÓN Y GESTIÓN CASA SOMOS</t>
  </si>
  <si>
    <t>2000 PERSONAS SENSIBILIZADAS EN TEMAS DE SEGURIDAD CIUDADANA Y CONVIVENCIA PACIFICA</t>
  </si>
  <si>
    <t>ESCUELA DE SEGURIDAD CIUDADANA Y CONVIVENCIA PACIFICA</t>
  </si>
  <si>
    <t>6 MINGAS COMUNITARIAS EJECUTADAS</t>
  </si>
  <si>
    <t>RECUPERACION Y APROPIACION DEL ESPACIO PUBLICO</t>
  </si>
  <si>
    <t>20 BARRIOS ATENDIDOS</t>
  </si>
  <si>
    <t>200 PERSONAS VINCULADAS A PROCESOS DE ECONOMIA POPULAR Y SOLIDARIA</t>
  </si>
  <si>
    <t>ACOMPAÑAMIENTO A LA ECONOMIA POPULAR Y SOLIDARIA</t>
  </si>
  <si>
    <t xml:space="preserve">BOLSA DE EMPLEO </t>
  </si>
  <si>
    <t>15.000 M2 REFORESTADOS</t>
  </si>
  <si>
    <t>FORESTACION</t>
  </si>
  <si>
    <t>1 QUEBRADA RECUPERADA</t>
  </si>
  <si>
    <t>RECUPERACION DE QUEBRADAS</t>
  </si>
  <si>
    <t>250 PERSONAS SENSIBILIZADAS EN PREVENCION DE RIESGOS</t>
  </si>
  <si>
    <t>FORTALECIMIENTO DE LA POBLACION EN LA PREPARACION Y RESPUESTA DE RIESGOS</t>
  </si>
  <si>
    <t>REGENERACIÓN URBANA PARQUES LINEAL</t>
  </si>
  <si>
    <t>ADOQUINADO CALLE LONDRES I ETAPA 
(FONDOS BEDE)</t>
  </si>
  <si>
    <t>ADOQUINADO CALLE LONDRES II ETAPA</t>
  </si>
  <si>
    <t>CONSTRUCCIÓN  DE CUBIERTA y GRADERIOS EN  AREA DE USO MÚLTIPLE, LLANO CHICO</t>
  </si>
  <si>
    <t>ADECUACIONES CASA BARRIAL DE SAN JUAN DE CALDERÓN Y ESPACIO PUBLICO EXTERIOR</t>
  </si>
  <si>
    <t>COMPRA DE MATERIALES</t>
  </si>
  <si>
    <t>Nº DE OBRAS DE INFRAESTRUCTURA DE PRESUPUESTOS PARTICIPATIVOS EJECUTADAS
(por definir)</t>
  </si>
  <si>
    <t>ENTREGA DE MATERIALES PARA OBRAS VIALES EN LA PARROQUIA DE CALDERÒN 
(obras por definir)</t>
  </si>
  <si>
    <t>EJECUCIÓN DE OBRAS DE ESPACIO PUBLICO EN LA PARROQUIA DE CALDERÒN (obras por definir)</t>
  </si>
  <si>
    <t>ENTREGA DE MATERIAL PARA OBRAS VIALES EN LA PARROQUIA DE LLANO CHICO (obras por definir)</t>
  </si>
  <si>
    <t>EJECUCIÓN DE OBRAS DE ESPACIO PUBLICO EN LA PARROQUIA DE LLANO CHICO (obras por definir)</t>
  </si>
  <si>
    <t>200 M2 INTERVENIDOS</t>
  </si>
  <si>
    <t>ADECUACIONES DE LAS INSTALACIONES DE LA ADMINISTRACIÓN ZONAL</t>
  </si>
  <si>
    <t>CONSTRUCCIÓN DE LA SEDE SOCIAL DE LA LIGA DE CARAPUNGO</t>
  </si>
  <si>
    <t>CONSTRUCCION ESPACIO PUBLICO "PARQUE ROBLES" CARAPUNGO(FONDOS BEDE)</t>
  </si>
  <si>
    <t>LIQUIDACIÓN DE OBRAS</t>
  </si>
  <si>
    <t>REGULARIZACIÓN Y REUBICACIÓN DEL COMERCIO INFORMAL</t>
  </si>
  <si>
    <t>6.000 M2 INTERVENIDOS</t>
  </si>
  <si>
    <t>BORDILLO Y ASFALTADO DE FRANJAS LATERALES DE AV. GEOVANNY CALLES (segunda fase)</t>
  </si>
  <si>
    <t>ADOQUINADO Y BORDILLOS CALLE ALBORNOZ(FONDOS BEDE)</t>
  </si>
  <si>
    <t>CONSTRUCCIÓN DE BORDILLLOS, ADOQUINADO,VEREDAS Y OTROS DE LA CALLE PAREDES, CALDERON</t>
  </si>
  <si>
    <t xml:space="preserve">ESTUDIOS TECNICOS </t>
  </si>
  <si>
    <t>SERVICIOS BASICOS OPORTUNOS</t>
  </si>
  <si>
    <t>100 % DE EJECUCIÒN</t>
  </si>
  <si>
    <t>ADQUISICION:SUMINISTROS, MATERIALES, EQUIPOS DE LARGA DURACION</t>
  </si>
  <si>
    <t>SERVICIOS DE: LIMPIEZA Y MANTENIMIENTO OFICINAS; FOTOCOPIADO DE DOCUMENTOS; SEGURIDAD PRIVADA; DIFUSION; TANSPORTE PARA EL PERSONAL, CAMIONETAS Y MAQUINARIA.</t>
  </si>
  <si>
    <t>COMBUSTIBLE PARA VEHICULOS Y MAQUINARIA</t>
  </si>
  <si>
    <t>MANTENIMIENTO: EDIFICIOS Y LOCALES; INMUEBLES ARRENDADOS, VEHICULOS, MAQUINARIA, MOBILIARIO</t>
  </si>
  <si>
    <t xml:space="preserve">ADMINISTRACION ZONAL VALLE DE LOS CHILLOS </t>
  </si>
  <si>
    <t>CENTRALIDAD ATENDIDA (CONOCOTO)</t>
  </si>
  <si>
    <t>FORTALECIMIENTO DE LAS CENTRALIDADES DEL VALLE DE LOS CHILLOS POR MEDIO DE LA REALIZACIÓN DE LAS OBRAS ADOQUINADO DE LA CALLE PARADA DE BUSES 130 MTS DE LONGITUD, ADOQUINADO Y BORDILLOS CALLE OE9C, ADOQUINADO EN LA CALLE OTTO AROSEMENA GÓMEZ ENTRE LA AUTOPISTA GENERAL RUMIÑAHUI HASTA UNA LONGITUD DE 160MTS, Y, BORDILLOS DE LA CALLE JORGE MOSQUERA DESDE LA ESCUELA FEUE</t>
  </si>
  <si>
    <t>INFRAESTRUCTURA DE PRESUPUESTOS PARTICIPATIVOS</t>
  </si>
  <si>
    <t>30 OBRAS DE INFRAESTRUCTURA DE PRESUPUESTOS PARTICIPATIVOS EJECUTADAS</t>
  </si>
  <si>
    <t>PRESUPUESTO PARTICIPATIVO AMAGUAÑA POR MEDIO DE LA REALIZACIÓN DE LAS OBRAS: BORDILLOS CALLE JOSÉ ESPINOZA DESDE CAPULÍES HASTA LOS  MAIZALES 700 MTS, BORDILLO, CUNETAS, EMPEDRADO DE LA CALLE RIO CHANCHAN 500 MTS, BORDILLOS Y CUNETAS CALLE ALGARROBOS, EMPEDRADO RÍO NAPO- CONTINUACIÓN 1000 MTS. APROX., ADOQUINADO CUICOCHA Y PEDRO PÉREZ ECHANIQUE. 150 MTS. APROX.</t>
  </si>
  <si>
    <t>PRESUPUESTO PARTICIPATIVO CONOCOTO POR MEDIO DE LA REALIZACIÓN DE LAS OBRAS: BORDILLOS Y ADOQUINADO DE UN TRAMO DE LA CALLE MANUELA CAÑIZARES SECTOR HOSPITAL PSIQUIÁTRICO JULIO ENDARA, ADOQUINADO CONTINUACIÓN DE LA LIZARDO GARCÍA SECTOR PARADA DE LOS BUSES, ADOQUINADO DE LOS PASAJES PEDRO PORRAS Y PASAJE L, BORDILLOS EN AVDA. SAN PEDRO DE TABOADA INICIO PINAR DE LA SIERRA HASTA CALLE CHILLO JIJÓN, BORDILLOS CALLE AZUAY, BORDILLO CUNETA  CALLE OTTO AROSEMENA, ADOQUINADO CALLE ABDÓN CALDERÓN DESDE LA PICHINCHA HASTA LA LUIS CORDERO, JUEGOS INCLUSIVOS, MURO EN LA CALLE LUIS ABELARDO ANDRADE.</t>
  </si>
  <si>
    <t>PRESUPUESTO PARTICIPATIVO ALANGASÍ POR MEDIO DE LA REALIZACIÓN DE LAS OBRAS: ADOQUINADO DE LA CALLE CENTAUROS, ASFALTO O ADOQUINADO DE UN TRAMO CALLE PRINCIPAL, ADOQUINADO DE UN TRAMO DE LA CALLE LOS PIQUEROS, REEMPEDRADO Y CUNETAS, ADOQUINADO DE UN TRAMO PASAJE C Y RÍO ZAMORA.</t>
  </si>
  <si>
    <t>PRESUPUESTO PARTICIPATIVO GUANGOPOLO POR MEDIO DE LA REALIZACIÓN DE LAS OBRAS: BORDILLOS Y ADOQUINADO DEL TRAMO QUE TIENE TRAZADO VIAL DE LA CALLE GUARANGALOMA, EMPEDRADO Y CUNETAS TRAMO CALLE GUARANGALOMA, ASFALTO PARA LA TOGLLA, EMPEDRADO Y CUNETAS TRAMO INICIAL RUMILOMA GUAYACANDO PAQUIHUCO</t>
  </si>
  <si>
    <t>PRESUPUESTO PARTICIPATIVO PINTAG POR MEDIO DE LA ADQUISICIÓN DE ASFALTO PARA BARRIO CHACHIL Y BARRIO SANTA ROSA</t>
  </si>
  <si>
    <t>PRESUPUESTO PARTICIPATIVO LA MERCED POR MEDIO DE LA REALIZACIÓN DE LAS OBRAS: ADOQUINADO DE UN TRAMO CALLE 25 DE MAYO, ADOQUINADO DE UN TRAMO CALLE TERMAS Y JORDÁN, BORDILLOS CALLES H, N Y L, ASFALTADO DE UN TRAMO CALLE CÉSAR ENRIQUE BALSECA, PTE METÁLICO CALLE 4 DE MAYO</t>
  </si>
  <si>
    <t>FORTALECIMIENTO PRESUPUESTO PARTICIPATIVO POR MEDIO DE LA ADQUISICIÓN DE MATERIAL DE CONSTRUCCIÓN PARA LAS 6 PARROQUIAS</t>
  </si>
  <si>
    <t>3000 PERSONAS SENSIBILIZADAS EN TEMAS DE SEGURIDAD CIUDADANA Y CONVIVENCIA PACIFICA</t>
  </si>
  <si>
    <t>ESCUELA DE PREVECION Y CONVIVENCIA PACIFICA</t>
  </si>
  <si>
    <t>ESPACIO DE INTEGRACION COMUNITARIA</t>
  </si>
  <si>
    <t>15 MINGAS COMUNITARIAS EJECUTADAS</t>
  </si>
  <si>
    <t>RECUPERACION Y APROPIACION DE ESPACIO PUBLICO</t>
  </si>
  <si>
    <t>40 BARRIOS ATENDIDOS</t>
  </si>
  <si>
    <t xml:space="preserve"> 80000 ASISTENTES A EVENTOS CULTURALES PROMOVIDOS POR EL MDMQ</t>
  </si>
  <si>
    <t>1700 DE PERSONAS VINCULADAS A PROCESOS DE ECONOMIA POPULAR Y SOLIDARIA</t>
  </si>
  <si>
    <t>ACOMPAÑAMIENTO A LA ECONOMIA POPULAR  Y SOLIDARIA</t>
  </si>
  <si>
    <t>500 METROS CUADRADOS DE INTERVENCION EN EL ESPACIO PUBLICO</t>
  </si>
  <si>
    <t>ATENCIÓN AL ESPACIO PÚBLICO DE LA CIRCUNSCRIPCIÓN ZONAL VALLE DE LOS CHILLOS A TRAVÉS DE LA CONSTRUCCIÓN DE LAS OBRAS: CERRAMIENTO Y REHABILITACIÓN  DEL ESPACIO PÚBLICO CARLOS MARÍA DE LA TORRE ALANGASÍ, ADOQUINADO CALLE HIGUERAS, REHABILITACIÓN DEL PARQUEADERO DEL BALNEARIO GUANGOPOLO, REHABILITACIÓN DEL PASAJE PEATONAL DE PINTAG, MANTENIMIENTO DE ADOQUINADO E ILUMINACIÓN MEDIA DEL BOULEVARD GRIBALDO MIÑO - PARROQUIA CONOCOTO, CERRAMIENTO CON MALLAS DOS FRENTES VALLE HERMOSO CONOCOTO.</t>
  </si>
  <si>
    <t>100% DE GESTIÓN ADMINISTRATIVA EJECUTADA</t>
  </si>
  <si>
    <t>FORTALECIMIENTO DE LA GESTIÓN ADMINISTRATIVA DE LA ADMINISTRACIÓN ZONAL LOS CHILLOS</t>
  </si>
  <si>
    <t>5000 PERSONAS SENSIBILIZADAS E INFORMADAS EN PREVENCION DE RIESGOS</t>
  </si>
  <si>
    <t>300 PERSONAS QUE PARTICIPAN EN PROCESOS DE  FORMACION CIUDADANA</t>
  </si>
  <si>
    <t>6 COMITES DE GESTION COMUNITARIO FUNCIONANDO</t>
  </si>
  <si>
    <t>FORTALECIMIENTO  A  LA GESTION PARTICIPATIVA</t>
  </si>
  <si>
    <t>3000  METROS CUADRADOS DE OBRAS INTERVENIDOS</t>
  </si>
  <si>
    <t>MEJORAMIENTO DE LA RED VIAL Y CONECTIVIDAD DEL VALLE DE LOS CHILLOS POR MEDIO DE LA IMPLEMENTACIÓN DE LAS OBRAS: REHABILITACIÓN DEL MIRADOR DEL COMPLEJO DEPORTIVO EL TINGO - PARROQUIA ALANGASÍ, BORDILLOS EN UNA LONGITUD DE 2000 MTS ACCESO BARRIO LA MACARENA, OBRA TECHO DE LA CASA COMUNAL LA MERCED, OBRAS CONSIDERADAS EN EL PREMIO OTORGADO AL CONCURSO DE PESEBRES DEL AÑO 2013.</t>
  </si>
  <si>
    <t>4000 NIÑOS Y NIÑAS Y 400 JOVENES MONITORES ASISTENTES A LAS COLONIAS VACACIONALES DEL MDMQ</t>
  </si>
  <si>
    <t>COLONIAS VACACIONALES 2016</t>
  </si>
  <si>
    <t>6 CASAS SOMOS OPERANDO</t>
  </si>
  <si>
    <t>OPERACIÓN Y GESTION CASA SOMOS</t>
  </si>
  <si>
    <t>5000 PERSONAS SENSIBILIZADAS EN PROMOCION Y PROTECCION DE DERECHOS</t>
  </si>
  <si>
    <t>5000 PERSONAS SENSIBILIZADAS EN TEMAS DE SALUD</t>
  </si>
  <si>
    <t>100 DE ANIMALES DOMESTICOS ESTERILIZADOS</t>
  </si>
  <si>
    <t>CONTROL DE FAUNA URBANA (ORDZ 048)</t>
  </si>
  <si>
    <t>100% SEGUNDA FASE IMPLEMENTACIÓN CENTRO DE INTERPRETACIÓN AMBIENTAL Y RECREACIÓN EN EL BOSQUE SAN JOSÉ REALIZADA</t>
  </si>
  <si>
    <t>CENTRO DE INTERPRETACIÓN AMBIENTAL Y RECREACIÓN EN EL BOSQUE SAN JOSÉ, BSJ, 2DA FASE IMPLEMENTADA</t>
  </si>
  <si>
    <t>6 QUEBRADAS RECUPERADAS</t>
  </si>
  <si>
    <t xml:space="preserve">AL MENOS 10 % DE RECUPERACION </t>
  </si>
  <si>
    <t>RECUPERACION DE LA COBERTURA EN DOS AIER YUNGUILLA - ILALO</t>
  </si>
  <si>
    <t>50000 M2 REFORESTADOS</t>
  </si>
  <si>
    <t>ADMINISTRACION ZONAL QUITUMBE</t>
  </si>
  <si>
    <t xml:space="preserve">500 COMERCIANTES CAPACITADOS EN MANEJO DE ALIMENTOS </t>
  </si>
  <si>
    <t>1000 PERSONAS SENSIBILIZADAS EN TEMAS DE SALUD</t>
  </si>
  <si>
    <t>300 ANIMALES DOMESTICOS ESTERILIZADOS</t>
  </si>
  <si>
    <t>MANEJO DE FAUNA URBANA</t>
  </si>
  <si>
    <t>6.000 PERSONAS PARTICIPAN EN COLONIAS VACACIONALES DEL MDMQ</t>
  </si>
  <si>
    <t>4 CASAS OPERANDO EN EL TERRITORIO</t>
  </si>
  <si>
    <t>30,000 ASISTENTES A EVENTOS EN ESPACIO PUBLICO</t>
  </si>
  <si>
    <t>AGENDA TERRITORIALIZADA DE CULTURA EN EL ESPACIO PUBLICO</t>
  </si>
  <si>
    <t>15000 PERSONAS CAPACITADAS EN TEMAS DE SEGURIDAD CIUDADANA</t>
  </si>
  <si>
    <t>ESCUELA DE PREVENCION Y CONVIVENCIA PACIFICA</t>
  </si>
  <si>
    <t>1000 PERSONAS EN DOS ESPACIOS RECUPERADOS</t>
  </si>
  <si>
    <t>6000 PERSONAS PREVENIDAS, CAPACITADAS Y BENEFICIADAS EN MATERIA DE RIESGOS</t>
  </si>
  <si>
    <t>9 COMITÉS DE GESTIÓN COMUNITARIO Y 30.000 PERSONAS BENEFICIADAS EN  PROCESOS DE PARTICIPACIÓN CIUDADANA,</t>
  </si>
  <si>
    <t>20.000 PERSONAS QUE PARTICIPAN EN PROCESOS DE FORMACIÓN CIUDADANA</t>
  </si>
  <si>
    <t xml:space="preserve">2 CORREDORES VERDES INTERVENIDOS </t>
  </si>
  <si>
    <t xml:space="preserve">CORREDOR DE LA RED VERDE </t>
  </si>
  <si>
    <t xml:space="preserve">40000 M2 DE AREAS REFORESTADOS </t>
  </si>
  <si>
    <t>REFORESTACIÓN DE LA AZQ</t>
  </si>
  <si>
    <t>950 PERSONAS VINCULADAS A PROCESOS DE ECONOMIA POPULAR Y SOLIDARIA</t>
  </si>
  <si>
    <t>ACOMPAÑAMIENTO A LA ECONOMIA POPULAR SOLIDARIA</t>
  </si>
  <si>
    <t>250 COMERCIANTES AUTONOMOS REGULARIZADOS Y OTROS REUBICADOS</t>
  </si>
  <si>
    <t>REGULARIZACION Y REUBICACION DEL COMERCIO AUTONOMO AZQ</t>
  </si>
  <si>
    <t>53630 M2 INTERVENIDOS</t>
  </si>
  <si>
    <t>OBRAS POR DEFINIR</t>
  </si>
  <si>
    <t>15 OBRAS DE INFRAESTRUCTURA PRESUPUESTO PARTICIPATIVO EJECUTADAS</t>
  </si>
  <si>
    <t>5 ESPACIOS PUBLICOS INTERVENIDOS</t>
  </si>
  <si>
    <t>EJECUTAR EFICIENTEMENTE EL 100% DEL PRESUPUESTO MUNICIPAL</t>
  </si>
  <si>
    <t>GESTION ADMINISTRATIVA DE LA AZQ</t>
  </si>
  <si>
    <t>REMUNERACION DEL PERSONAL</t>
  </si>
  <si>
    <t>ADMINISTRACION ZONAL MANUELA SAENZ (CENTRO)</t>
  </si>
  <si>
    <t>44.000 ASISTENTES A EVENTOS CULTURALES PROMOVIDOS POR EL MDMQ</t>
  </si>
  <si>
    <t>14 COMITES DE GESTION FUNCIONANDO</t>
  </si>
  <si>
    <t>PARTICIPACIÓN ACTIVA DE LA COMUNIDAD EN EL EJERCICIO DE SUS DERECHOS</t>
  </si>
  <si>
    <t>Nº DE PERSONAS PARTICIPANTES EN PROCESOS DE FORMACIÓN CIUDADANA</t>
  </si>
  <si>
    <t>VOLUNTARIADO PARTICIPA ACTIVAMENTE EN EL DESARROLLO DE SUS TERRITIORIOS</t>
  </si>
  <si>
    <t>Nº DE PERSONAS QUE PARTICIPEN EN PROCESOS DE VOLUNTARIADO CIUDADANO</t>
  </si>
  <si>
    <t>VOLUNTARIADO PARTICIPATIVO EN ATIVIDADES MUNCIPALES PARA EL FORTALECIMIENTO DEL TEJIDO SOCIAL EN EL DMQ</t>
  </si>
  <si>
    <t>2.500 PERSONAS BENEFICIADAS</t>
  </si>
  <si>
    <t>300 LÍDERES JUVENILES</t>
  </si>
  <si>
    <t>300 USUARIOS CAPACITADOS</t>
  </si>
  <si>
    <t>700 INSPECCIONES, REINSPECCIONES Y TOMA DE MUESTRAS, 200 USUARIOS CAPACITADOS</t>
  </si>
  <si>
    <t>INOCUIDAD AIMENTARIA</t>
  </si>
  <si>
    <t>1000 ESTERILIZACIONES</t>
  </si>
  <si>
    <t>FAUNA URBANA</t>
  </si>
  <si>
    <t>1400 PERSONAS EN SITUACIÓN DE CALLE Y CONDICIÓN DE VULNERABILIDAD  ABORDADAS Y ATENDIDAS.</t>
  </si>
  <si>
    <t>ATENDIDAS AMBULATORIA Y CONTINUAMENTE AL 40 % DE PERSONAS IDENTIFICADAS EN SITUACIÓN DE CALLE</t>
  </si>
  <si>
    <t>14 TALLERES  DE DIFUSIÓN Y SENSIBILIZACIÓN EN TEMAS DE INCLUSIÓN SOCIAL DIRIGIDOS A L</t>
  </si>
  <si>
    <t xml:space="preserve">SENSIBILIZADOS EN INCLUSIÓN SOCIAL GRUPOS DE PERSONAS QUE HABITAN EN EL 100  % DE SUBSECTORES DE LA AZC </t>
  </si>
  <si>
    <t>2.400 USUARIOS ATENDIDOS</t>
  </si>
  <si>
    <t xml:space="preserve">ASESORÍA EN SERVICIOS    QUE OFRECE EL CAI. DERIVACIÓN Y REMISIÓN.                                                                </t>
  </si>
  <si>
    <t>1.800 USUARIOS ATENDIDOS DE MANERA INTEGRAL</t>
  </si>
  <si>
    <t xml:space="preserve">USUARIOS QUE RECIBEN ATENCION INTEGRAL DESDE EL ÁREA LEGAL, PSICOLOGICA Y TRABAJO SOCIAL </t>
  </si>
  <si>
    <t>9.000 PERSONAS SENSIBIIZADAS</t>
  </si>
  <si>
    <t>HOMBRES, MUJERES, JÓVENES,MAESTROS, LIDERES BARRIALES Y COMUNIDAD SENCIBILIZADOS EN TEMAS DE VIF;VS;MI , MEJORAN SUS COMPORTAMIENTOS PERSONALES Y FAMILIARES</t>
  </si>
  <si>
    <t>55 FAMILIAS ATENDIDAS</t>
  </si>
  <si>
    <t>FAMILIAS USUARIAS DEL CIRCULO INFANRIL MEJORAN SU NIVEL  DE RELACIONES AFECTIVAS FAMILIARES Y DE SU ENTORNO EDUCATIVO</t>
  </si>
  <si>
    <t>16 TÉCNICOS</t>
  </si>
  <si>
    <t>TÉNICOS CAPACITADOS PARA CONTINUAR CON TERAPIAS A USUARIOS</t>
  </si>
  <si>
    <t>2 MANTENIMIENTOS</t>
  </si>
  <si>
    <t>MANTENIMIENTO FÍSICO DEL CAI</t>
  </si>
  <si>
    <t>3000 NIÑOS PARTICIPANTES EN COLONIAS VACACIONALES</t>
  </si>
  <si>
    <t>20 COLONIAS VACACIONALES LÚDICAS - RECREATIVAS PARA NIÑOS DE 6 A 12 AÑOS, JÓVENES DE 15 A 25 AÑOS, DE LOS BARRIOS DE LOS SECTORES DE LA ADMINISTRACIÓN CENTRO, DURANTE LOS MESES DE JULIO Y AGOSTO DEL 2015 Y ACTIVIDADES DEPORTIVAS</t>
  </si>
  <si>
    <t>1.660 BENEFICIARIOS</t>
  </si>
  <si>
    <t>PLANIFICAR LA REALIZACIÓN DE EVENTOS SOCIO EDUCATIVOS</t>
  </si>
  <si>
    <t>40 MOMENTOS CÍVICOS EN DISTINTAS PLAZAS, PLAZOLETAS, PARQUES Y LUGARES EMBLEMÁTICOS DE LOS 14 SUBSECTORES DE  LA AZC</t>
  </si>
  <si>
    <t xml:space="preserve"> CASAS SOMOS OPERANDO DE LA AZMS</t>
  </si>
  <si>
    <t xml:space="preserve">MODELO DE GESTIÓN APLICANDOSE </t>
  </si>
  <si>
    <t xml:space="preserve">40 GRUPOS U ORGANIZACIONES DE SEGURIDAD CIUDADANA BARRIAL INTERVENIDOS  </t>
  </si>
  <si>
    <t>ESCUELAS DE PREVENCIÓN Y CONVIVENCIA PACÍFICA</t>
  </si>
  <si>
    <t xml:space="preserve">40 BARRIOS PARA LOGRAR SU SENSIBILIZACIÓN EN TEMAS DE SEGURIDAD CIUDADANA. </t>
  </si>
  <si>
    <t>RECUPERACIÓN Y APROPIACIÓN DE ESPACIOS PÚBLICOS E INTEGRACIÓN COMUNITARIA</t>
  </si>
  <si>
    <t>6 TRAMOS DE QUEBRADAS INTERVENIDAS, 20.000 M2 FORESTADOS, REFORESTADOS Y MANTENIMIENTO</t>
  </si>
  <si>
    <t>FORESTACIÓN EN ESPACIOS PÚBLICOS DE LA ADMINISTRACIÓN ZONAL CENTRO</t>
  </si>
  <si>
    <t>1 TRAMO DE UN CORREDOR DE LA RED VERDE URBANA INTERVENIDO EN LA AZC</t>
  </si>
  <si>
    <t/>
  </si>
  <si>
    <t>750 PERSONAS PARTICIPAN EN LAS 5 VISITAS A LOS SENDEROS ECOLÓGICOS</t>
  </si>
  <si>
    <t>SUMINISTROS DE SERVICIOS PERMANENTES PARA EL FUNCIONAMENTO DE PROGRAMAS Y PROYECTOS DE INVERSIÓN</t>
  </si>
  <si>
    <t>SUMINISTRO PARA LA INSTALACION CONSERVACIÓN Y RECUPERACIÓN DE USO NORMAL DE BIENES MUEBLES Y OTROS DE PROPIEDAD PÚBLICA</t>
  </si>
  <si>
    <t>OBLIGACIONES GENERADAS POR EL USO DE BIENES DE TERCEROS, EN EL DESARROLLO DE LA GESTIÓN PRODUCTIVA PÚBLICA</t>
  </si>
  <si>
    <t>SERVICIOS DE INVESTIGACION, ASESORIA, ESTUDIOS Y DISEÑOS ESPECIALIZADOS NECESARIOS PARA LA AZC</t>
  </si>
  <si>
    <t>BIENES OCASIONALES Y NECESARIOS PARA LA ADMINISTRACIÓN Y SU CORRECTO FUNCIONAMIENTO DE LOS PROYECTOS DE INVERSIÓN</t>
  </si>
  <si>
    <t>COSTAS JUDICIALES</t>
  </si>
  <si>
    <t>BIENES MUEBLES NO DEPRECIABLES</t>
  </si>
  <si>
    <t>COMISIONES BANCARIAS</t>
  </si>
  <si>
    <t>TASAS GENERALES, IMPUESTOS Y CONTRIBUCIONES</t>
  </si>
  <si>
    <t>PLAN DE ADQUISICIÓN DE EQUIPOS, SISTEMAS Y PAQUETES INFORMATICOS</t>
  </si>
  <si>
    <t>PLAN DE ADQUISICIÓN DE MOBILIARIOS (BIENES DE LARGA DURACIÓN)</t>
  </si>
  <si>
    <t>ACOMPAÑAMIENTO A LA ECONOMÍA POPULAR Y SOLIDARIA</t>
  </si>
  <si>
    <t>ATENCIÓN DEL 100% EMERGENCIAS REPORTADAS</t>
  </si>
  <si>
    <t>INSPECCIÓN, EVALUACIÓN, MONITOREO Y ATENCIÓN DE 100% EMERGENCIAS REPORTADAS POR ADMINISTRACIÓN ZONAL, COE, ECU911</t>
  </si>
  <si>
    <t>MONITOREO Y ATENCIÓN A 70 SITIOS VULNERABLES DE LA ZONA</t>
  </si>
  <si>
    <t xml:space="preserve">MITIGACIÓN TEMPORAL DE RIESGOS EN EPOCA INVERNAL </t>
  </si>
  <si>
    <t>100  BARRIOS SENSIBILIZADOS Y PREPARADOS EN GESTIÓN DE RIESGOS</t>
  </si>
  <si>
    <t xml:space="preserve">CONVIVENCIA SOCIAL Y APROPIACIÓN DE PROYECTOS HABITACIONALES </t>
  </si>
  <si>
    <t>1 CENTRALIDAD SECTORIAL CONSTRUIDA</t>
  </si>
  <si>
    <t>CONSTRUCCION O CONSOLIDACION DE CENTRALIDAD SECTORIAL (POR DEFINIR)</t>
  </si>
  <si>
    <t>N° BARRIOS INTERVENIDOS</t>
  </si>
  <si>
    <t>CONSTRUCCION Y REHABLITACION DE ACCESOS A BARRIOS, INFRAESTRUCTURA COMUNITARIA Y ESPACIOS PUBLICOS PRIORIZADOS EN ASAMBLEAS DE PRESUPUESTO PARTICIPATIVO</t>
  </si>
  <si>
    <t>X M2 DE ESPACIOS PUBLICOS CONSTRUIDOS Y REHABILITADOS</t>
  </si>
  <si>
    <t>REHABILITACION O CONSTRUCCION DE ESPACIOS PUBLICOS (POR DEFINIR OBRAS)</t>
  </si>
  <si>
    <t>M2 DE ACCESOS VIALES MEJORADOS O CONSTRUIDOS</t>
  </si>
  <si>
    <t>REHABILITACION O CONSTRUCCION DE ACCESOS VIALES (POR DEFINIR OBRAS)</t>
  </si>
  <si>
    <t>ADMINISTRACION ZONAL ELOY ALFARO (SUR)</t>
  </si>
  <si>
    <t>100,000 ASISTETES A EVENTOS CULTURALES PROMOVIDOS POR EL MDMQ.</t>
  </si>
  <si>
    <t>8 CASAS SOMOS OPERANDO</t>
  </si>
  <si>
    <t>OPERACION Y GESTION DE CASAS SOMOS</t>
  </si>
  <si>
    <t>1415 PERSONAS PARTICIPAN EN COLONIAS VACACIONALES</t>
  </si>
  <si>
    <t>27.200 PERSONAS ATENDIDAS CON ACTIVIDADES DE PREVENCIÓN Y PROMOCIÓN DE LA SALUD</t>
  </si>
  <si>
    <t>PROMOCION Y GESTION DE LA SALUD</t>
  </si>
  <si>
    <t>2.000 PERSONAS SENSIBILIZADAS EN TEMAS DE INCLUSION SOCIAL</t>
  </si>
  <si>
    <t>GESTION INCLUSION SOCIAL</t>
  </si>
  <si>
    <t>400 PERSONAS VINCULADAS A PROCESOS DE ECONOMIA POPULAR Y SOLIDARIA
500 COMERCIANTES REGULARIZADOS Y REUBICADOS</t>
  </si>
  <si>
    <t>ACOMPAÑAMIENTO A LA ECONOMIA  SOCIAL Y SOLIDARIA</t>
  </si>
  <si>
    <t xml:space="preserve"> 15.000 PERSONAS SENSIBILIZADAS EN TEMAS DE SEGURIDAD CIUDADANA</t>
  </si>
  <si>
    <t>ESCUELAS DE PREVENCION Y CONVIVIENCIA PACIFICA</t>
  </si>
  <si>
    <t>FORTALECIMIENTO DE SISTEMAS DE ALARMAS COMUNITARIA</t>
  </si>
  <si>
    <t>ESCUELAS DE PREVENCION EN SEGURIDAD PARA LOCALES COMERCIALES</t>
  </si>
  <si>
    <t xml:space="preserve">GESTIÓN ADMINISTRATIVA </t>
  </si>
  <si>
    <t>GESTION ADMINISTRATIVA DE LA ADMINISTRACION ZONAL</t>
  </si>
  <si>
    <t>15000 PERSONAS SENSIBILIZADAS EN PREVENCIÓN DE RIESGOS</t>
  </si>
  <si>
    <t>7. 700 METROS CUADRADOS INTERVENIDOS</t>
  </si>
  <si>
    <t>CANCHA SINTETICA LIGA COOP. IESS DEL FUT.</t>
  </si>
  <si>
    <t xml:space="preserve"> CANCHA SINTETICA EN LA ISLA</t>
  </si>
  <si>
    <t xml:space="preserve"> CANCHA SINTETICA SAN FRANCISCO DE PINTADO</t>
  </si>
  <si>
    <t>PARQUE LINEAL CHIRIBOGA - LLOA</t>
  </si>
  <si>
    <t>CONSTRUCCIÓN DE LA CASA PEREZ PALLARES</t>
  </si>
  <si>
    <t xml:space="preserve"> 2.000 PERSONAS QUE PARTICIPAN EN PROCESOS DE FORMACIÓN CIUDADANA</t>
  </si>
  <si>
    <t xml:space="preserve">FORTALECIMIENTO DEL TEJIDO SOCIO-ORGANIZATIVO </t>
  </si>
  <si>
    <t>2000 PERSONAS BENEFICIADAS DE LOS MECANISMOS DE PARTICIPACIÓN CIUDADANA</t>
  </si>
  <si>
    <t>13500 METROS CUADRADOSINTERVENIDOS</t>
  </si>
  <si>
    <t>PUENTE PEATONAL QUE UNE LA VILLAFLORA - MAGDALENA</t>
  </si>
  <si>
    <t>PUENTE PEATONAL LA UNION - PARROQUIA CHILIBULO</t>
  </si>
  <si>
    <t xml:space="preserve"> PUENTE PEATONAL UNE SAN CRITOBAL - LUCHA DE LOS POBRES</t>
  </si>
  <si>
    <t>ADOQUINADO DE LA PABLO ALVEAR</t>
  </si>
  <si>
    <t>CONSTRUCCIÓN DE LA ESCALINATA ARGELIA-MIRADOR BAJO</t>
  </si>
  <si>
    <t>6 CENTRALIDADES ATENDIDAS (OBRAS, MANTENIMIENTO, ESTUDIOS)</t>
  </si>
  <si>
    <t>CONSTRUCCIÓN PLAZA MICHELENA 4 ETAPA</t>
  </si>
  <si>
    <t xml:space="preserve"> READECUACIÓN DE LA CASA BARRIAL ASO DE ADULTOS MAYORES - SOLANDA</t>
  </si>
  <si>
    <t xml:space="preserve"> FICALIZACIÓN E INSPECCIONES TECNICAS DE OBRAS 2016</t>
  </si>
  <si>
    <t>CONSULTORIA ASESORIA E INVESTIGACIÓN ESPECIALIZADA DE INGENIERIAS</t>
  </si>
  <si>
    <t>OBRAS DE ARRASTRE 2015</t>
  </si>
  <si>
    <t>No. OBRAS DE PRESUPUESTOS PARTICIPATIVOS EJECUTADAS</t>
  </si>
  <si>
    <t>POR DEFINIR</t>
  </si>
  <si>
    <t>CORREDOR DE LA RED VERDE URBANA INTERVENIDA</t>
  </si>
  <si>
    <t>1 CORREDOR DE LA RED VERDE</t>
  </si>
  <si>
    <t>AREAS REFORESTADAS</t>
  </si>
  <si>
    <t>FORESTACION DE LAS 9 PARROQUIAS DE LA ADMINISTRACION ZONAL</t>
  </si>
  <si>
    <t>UNIDAD ESPECIAL TURISTICA LA MARISCAL</t>
  </si>
  <si>
    <t>13.000 ASISTENTES A EVENTOS CULTURALES EN EL ESPACIO PÚBLICO</t>
  </si>
  <si>
    <t>3000 PERSONAS SENSIBILIZADAS Y ATENDIDAS EN PROMOCIÓN Y PROTECCIÓN DE DERECHOS.</t>
  </si>
  <si>
    <t>SENSIBILIZACIÓN Y ATENCIÓN CON ACCIONES DE PROMOCIÓN Y PROTECCIÓN DE DERECHOS</t>
  </si>
  <si>
    <t>PROMOCIÓN Y GESTIÓN TURÍSTICA</t>
  </si>
  <si>
    <t>2 ACTIVIDADES TURÍSTICAS PARA IMPULSAR LA ZONA DE LA MARISCAL.</t>
  </si>
  <si>
    <t>FORTALECIMIENTO DE LA GESTIÓN PARTICIPATIVA TURISTICA</t>
  </si>
  <si>
    <t xml:space="preserve">200 PERSONAS SENSIBILIZADAS EN TEMAS DE SEGURIDAD CIUDADANA Y CONVIVENCIA PACÍFICA
</t>
  </si>
  <si>
    <t xml:space="preserve">ESCUELA DE PREVENCIÓN Y CONVIVENCIA PACÍFICA </t>
  </si>
  <si>
    <t>RECUPERACIÓN Y APROPIACIÓN DE ESPACIOS PÚBLICOS</t>
  </si>
  <si>
    <t xml:space="preserve">2 MINGAS COMUNITARIAS EJECUTADAS.
</t>
  </si>
  <si>
    <t>1 BARRIO ATENDIDO EN FORTALECIMIENTO DE ALARMAS COMUNITARIAS.</t>
  </si>
  <si>
    <t>100% DEL PRESUPUESTO DEL GASTO ADMINISTRATIVO EJECUTADO</t>
  </si>
  <si>
    <t xml:space="preserve">GESTIÓN DE SERVICIOS CIUDADANOS </t>
  </si>
  <si>
    <t>SECRETARIA GENERAL DE COORDINACION TERRITORIAL Y PARTICIPACION CIUDADANA</t>
  </si>
  <si>
    <t>DESARROLLO RURAL SUSTENTABLE</t>
  </si>
  <si>
    <t>PARROQUIAS RURALES Y COMUNAS</t>
  </si>
  <si>
    <t>PROYECTO MUJER RURAL</t>
  </si>
  <si>
    <t>TIERRA DE MUJERES</t>
  </si>
  <si>
    <t>57 COMUNAS Y COMUNIDADES ANCESTRALES POTENCIALIZADAS</t>
  </si>
  <si>
    <t>PROCESO DE REVITALIZACIÓN DE COMUNAS Y COMUNIDADES ANCESTRALES</t>
  </si>
  <si>
    <t>ENFOQUE RURAL TRANSVERSALIZADO Y FORTALECIMIENTO A PRESUPUESTOS PARTICIPATIVOS RRURALES</t>
  </si>
  <si>
    <t>ENFOQUE RURAL</t>
  </si>
  <si>
    <t>33 GADS RURALES DEL DMQ RECIBEN TRANSFERENCIAS DE FONDOS REALIZADAS DESDE EL MDMQ</t>
  </si>
  <si>
    <t>SEGUIMIENTO A LOS FONDOS TRANSFERIDOS Y ACOMPAÑAMIENTO A LA EJECUCIÓN DE LOS MISMOS</t>
  </si>
  <si>
    <t xml:space="preserve">EJECUTAR EL 100% DE PROCESOS ADMINISTRATIVOS </t>
  </si>
  <si>
    <t>MATERIALES DE OFICINA</t>
  </si>
  <si>
    <t xml:space="preserve">SEÑALETICA </t>
  </si>
  <si>
    <t>ADQUISICIÓN DE PRENSA ESCRITA</t>
  </si>
  <si>
    <t>VEHÍCULOS (ARRENDAMIENTOS)</t>
  </si>
  <si>
    <t>SERVICIO DE CORREO</t>
  </si>
  <si>
    <t>MAQUINARIAS Y EQUIPOS (INSTALACIÓN, MANTENIMIENTO Y REPARACIONES)</t>
  </si>
  <si>
    <t>PROMOCIÓN Y PROTECCIÓN DE DERECHOS</t>
  </si>
  <si>
    <t xml:space="preserve">1 PLANIFICACION ANUAL DE CASAS SOMOS </t>
  </si>
  <si>
    <t>ELABORACIÓN DE PLANIFICACIÓN DE CASAS SOMOS</t>
  </si>
  <si>
    <r>
      <rPr>
        <sz val="10"/>
        <rFont val="Calibri"/>
        <family val="2"/>
      </rPr>
      <t>3 MANUALES DE PROCEDIMIENTO DE CASAS SOMOS ELABORADOS</t>
    </r>
    <r>
      <rPr>
        <sz val="10"/>
        <color theme="1"/>
        <rFont val="Calibri"/>
        <family val="2"/>
      </rPr>
      <t xml:space="preserve">
(modelo de gestión, seguimiento y monitoreo, comunicación efectiva )</t>
    </r>
  </si>
  <si>
    <t>ELABORACIÓN DE MANUALES, PROCEDIMIENTOS Y HERRAMIENTAS</t>
  </si>
  <si>
    <t>4 INFORMES TRIMESTRALES DE EJECUCIÓN DEL PROYECTO CASAS SOMOS</t>
  </si>
  <si>
    <t>APLICACIÓN DE PROCEDIMIENTOS DE MONITOREO</t>
  </si>
  <si>
    <t>12 PROCESOS DE PROMOCIÓN EN MEDIOS DE COMUNICACIÓN ELABORADOS</t>
  </si>
  <si>
    <t>APLICACIÓN DE ESTRATEGIAS DE COMUNICACIÓN PARA LAS CASAS SOMOS</t>
  </si>
  <si>
    <t>3 PLANES DE COMUNICACIÓN DE COMUNICACIÓN ELABORADOS</t>
  </si>
  <si>
    <t>48 BOLETINES ELABORADOS Y DIFUNDIDOS AL EQUIPO DE CASAS SOMOS</t>
  </si>
  <si>
    <t>120 FUNCIONARIOS CAPACITADOS</t>
  </si>
  <si>
    <t>FORTALECIMIENTO DE CAPACIDADES DEL EQUIPO DE LAS CASAS SOMOS</t>
  </si>
  <si>
    <t>1 INFORME ANUAL</t>
  </si>
  <si>
    <t>APLICACIÓN DE PROCEDIMIENTOS DE EVALUACIÓN</t>
  </si>
  <si>
    <t xml:space="preserve">2 CONVENIOS ESTRATÉGICOS CON DEPENDENCIAS MUNICIPALES PARA LA INCORPORACION DE VOLUNTARIOS
400 VOLUNTARIOS FORMADOS y RECONOCIDOS 
1  MANUAL DEL PROGRAMA DE VOLUNTARIADO SOMOS QUITO ACCION
8 TALLERES PARTICIPATIVOS
EN BARRIOS 
</t>
  </si>
  <si>
    <t>PROGRAMA DE VOLUNTARIADO QUITO ACCION</t>
  </si>
  <si>
    <t xml:space="preserve">1 MODELO DE GESTIÓN PARA PUNTOS INTERACTIVOS DE JÓVENES EN EL DMQ DISEÑADO E IMPLEMENTADO                                                                                                                                                                                                                                                               
                                                                                                     1 CAMPEONATO DEPORTIVO  ENTRE COLEGIOS MUNICIPALES
</t>
  </si>
  <si>
    <t>FORTALECIMIENTO DE LA RED DE JOVENES DEL DMQ</t>
  </si>
  <si>
    <t xml:space="preserve">4.000 MANUALES DE APOYO PARA MONITORES DE COLONIAS VACACIONALES                                                                                                                                                                                                                                                                                                                                                                                                                                                                                                                                                                                                                                  
3.500 MONITORES CAPACITADOS Y VINCULADOS A LAS COLONIAS VACACIONALES.                                                                                      
33.000 NIÑAS, Y NIÑOS RECIBIDOS, ORIENTADOS, Y ENTRETENIDOS EN LAS COLONIAS VACIONALES 2016
3.300 PRENDAS DISTINTIVAS PARA MONITORES
33.000 KITS DIDACTICOS QUE UTILIZARÁN LOS NIÑOS EN CADA COLONIA PARA DESARROLLO DE LAS DINÁMICAS Y MANUALIDADES PLANIFICADAS.       
                    </t>
  </si>
  <si>
    <t>COLONIAS VACACIONALES 2016 "QUITO CIUDAD DE GUAMBRAS FELICES"</t>
  </si>
  <si>
    <t>100 FUNCIONARIOS PÚBLICOS CAPACITADOS SOBRE LA NORMATIVA DE PARTICIPACIÓN CIUDADANA</t>
  </si>
  <si>
    <t xml:space="preserve">TRANSVERSALIZACIÓN DE LA PARTICIPACIÓN CIUDADANA EN LA GESTIÓN DEL MDMQ
 PRESUPUESTOS PARTICIPATIVOS 
ASAMBLEAS DE PARTICIPACIÓN CIUDADANA
</t>
  </si>
  <si>
    <t>1 MODELO PRESUPUESTOS PARTICIPATIVOS DISEÑADO PARA LA IMPLEMENTACIÓN EN LAS ADMINISTRACIONES ZONALES</t>
  </si>
  <si>
    <t xml:space="preserve">1 MODELO DE ASAMBLEAS (BARRIALES, PARROQUIALES, ZONALES Y DISTRITAL) DISEÑADO PARA LA IMPLEMENTACIÓN EN LAS ADMINISTRACIONES ZONALES                                                                                                                                                                               </t>
  </si>
  <si>
    <t>4 TALLERES CON SECRETARÍAS Y ADMINISTRACIONES ZONALES PARA LA IMPLEMENTACIÓN DE LA POLÍTICA PÚBLICA SECTORIAL</t>
  </si>
  <si>
    <t>12 REUNIONES DEL COMITÉ DE PARTICIPACIÓN CIUDADANA</t>
  </si>
  <si>
    <t>8 BARRIOS RESPONSABLES</t>
  </si>
  <si>
    <t>IMPLEMENTACIÓN PILOTO DEL MODELO DE BARRIOS RESPONSABLES</t>
  </si>
  <si>
    <t>GESTION DEL SUELO</t>
  </si>
  <si>
    <t>REGULARIZACION DE VIVIENDA</t>
  </si>
  <si>
    <t xml:space="preserve">UNIDAD ESPECIAL REGULA TU BARRIO </t>
  </si>
  <si>
    <t>GESTIÓN DEL USO DEL SUELO</t>
  </si>
  <si>
    <t>REGULARIZACION DE BARRIOS</t>
  </si>
  <si>
    <t>70 BARRIOS REGULARIZADOS</t>
  </si>
  <si>
    <t>SEGUIMIENTO Y ACOMPAÑAMIENTO A LAS UNIDADES DESCONCENTRADAS PARA EL CUMPLIMIENTO DE LA PLANIFICACION 2016</t>
  </si>
  <si>
    <t>1.700 TITULOS DE DOMINIO</t>
  </si>
  <si>
    <t>SECRETARIA DE AMBIENTE</t>
  </si>
  <si>
    <t>FORTALECIMIENTO INSTITUCIONAL AMBIENTE</t>
  </si>
  <si>
    <t>AL MENOS EL 90% DE GASTOS ADMINISTRATIVOS EJECUTADOS</t>
  </si>
  <si>
    <t>10 % CONSOLIDADA LA RED DE MONITOREO</t>
  </si>
  <si>
    <t>OPERACIÓN Y MANTENIMIENTO DEL LAB Y REMMAQ</t>
  </si>
  <si>
    <t>DIRECCION METROPOLITANA DE GESTION DE LA CALIDAD AMBIENTAL</t>
  </si>
  <si>
    <t>GESTION DE LA CALIDAD AMBIENTAL</t>
  </si>
  <si>
    <t>MEJORAMIENTO DE LA GESTIÓN DE CALIDAD AMBIENTAL</t>
  </si>
  <si>
    <t>OPTIMIZAR LOS TIEMPOS DE RESPUESTA HACIA LOS SUJETOS DE CONTROL Y DE LOS PROCESOS DE REGULARIZACIÓN, SEGUIMIENTO Y CONTROL AMBIENTAL EN UN 50%</t>
  </si>
  <si>
    <t>PROCESOS DE REGULARIZACIÓN, SEGUIMIENTO Y CONTROL AMBIENTAL OPTIMIZADOS, EFICIENTES Y SISTEMATIZADOS</t>
  </si>
  <si>
    <t>UN MODELO DE REGULACIÓN DE SECTORES PRODUCTIVOS  PRIORIZADOS PARA LA IMPLEMENTACIÓN DE MEDIDAS DE PREVENCIÓN Y CONTROL DE CONTAMINACIÓN</t>
  </si>
  <si>
    <t>MODELO DE REGULARIZACIÓN ESTABLECIDOS PARA SECTORES PRODUCTIVOS PRIORIZADOS</t>
  </si>
  <si>
    <t>UN PLAN DE REGULARIZACIÓN AMBIENTAL PARA LAS CANTERAS DEL DMQ QUE CUENTEN CON PERMISOS DE EXPLOTACIÓN</t>
  </si>
  <si>
    <t>PLAN DE REGULARIZACIÓN AMBIENTAL PARA LAS CANTERAS DEL DMQ</t>
  </si>
  <si>
    <t>DIRECCION METROPOLITANA DE GESTION DEL PATRIMONIO NATURAL</t>
  </si>
  <si>
    <t>RED VERDE URBANO RURAL</t>
  </si>
  <si>
    <t>RECUPERACIÓN  INTEGRAL DE QUEBRADAS</t>
  </si>
  <si>
    <t xml:space="preserve">12% DE QUEBRADAS PRIORIZADAS EN PROCESO DE MANEJO INTEGRAL EN EL DMQ </t>
  </si>
  <si>
    <t xml:space="preserve">3 QUEBRADAS DEL DMQ PRIORITARIAS EN PROCESO DE RECUPERACIÓN INTEGRAL CON EL APOYO DE LOS VECINOS </t>
  </si>
  <si>
    <t xml:space="preserve">CORREDORES DE LA  RED VERDE URBANA </t>
  </si>
  <si>
    <t>4 CORREDORES DE LA RED VERDE URBANA INTERVENIDOS CADA UNO EN UN TRAMO.</t>
  </si>
  <si>
    <t>INTERVENIDOS LOS 4 TRAMOS DE LA RED VERDE URBANA</t>
  </si>
  <si>
    <t>AREAS PROTEGIDAS Y CORREDORES ECOLOGICOS</t>
  </si>
  <si>
    <t>10 % IMPLEMENTADO EL SISTEMA DE INDICADORES PARA EL MONITOREO Y MEDICIÓN DEL ESTADO DE CONSERVACIÓN DE LOS ECOSISTEMAS EN AREAS PROTEGIDAS  PRIORIZADAS .</t>
  </si>
  <si>
    <t>UN SISTEMA DE INDICADORES DE MONITOREO  PRESIÓN  Y ESTADO RESPUESTA DE LA BIODIVERSIDAD Y ECOSISTEMAS ESTRUCTURADO Y EN IMPLEMENTACIÓN PARA SECTORES ESTRATÉGICOS DEL TERRITORIO EN UN 10 %</t>
  </si>
  <si>
    <t xml:space="preserve">DECLARADA EL  ÁREA PROTEGIDA MOJANDA </t>
  </si>
  <si>
    <t>INFORME TÉCNICO CON SU EXPEDIENTE Y PROPUESTA DE ORDENANZA PARA LA CREACIÓN DELÁREA PROTEGIDA DENTRO DEL SISTEMA METROPOLITANO DE AREAS PROTEGIDAS (SMAP),  VALIDADO Y RESPALDADO POR LA COMUNIDAD, PRESENTADOS AL CONCEJO METROPOLITANO</t>
  </si>
  <si>
    <t>Al 2016 DECLARADA EL ACUS CAMINO DE LOS YUMBOS</t>
  </si>
  <si>
    <t>UN DOCUMENTO DE PLAN DE MANEJO APROBADO</t>
  </si>
  <si>
    <t>5 %  EN APLICACIÓN EL PLAN DE CONSERVACIÓN  DEL  SUELO RURAL DEL DMQ.</t>
  </si>
  <si>
    <t xml:space="preserve">UN PRODUCTO DE NATURALEZA EN PROCESO DE CONSOLIDACIÓN </t>
  </si>
  <si>
    <t>30 PLANES DE MANEJO DE FINCAS EN PROCESO DE EJECUCIÓN</t>
  </si>
  <si>
    <t>UN INFORME DE LOS RESULTADOS DE LAS ACCIONES PRIORIZADAS EN EL ACUS YUNGUILLA</t>
  </si>
  <si>
    <t xml:space="preserve">100 PREDIOS LEGALIZADOS EN LAS ACUS Y CEOA  Y 100 BENEFICIARIOS DEL IMPUESTOS TIERRAS RURALES </t>
  </si>
  <si>
    <t>200 HAS DE SISTEMAS SILVOPASTORILES Y 200 HECTAREAS DE ENRIQUECIMIENTO</t>
  </si>
  <si>
    <t>PARA EL 2016 SE EJECUTA AL MENOS EL 10% DE LAS ACTIVIDADES PROPUESTAS EN EL PROGRAMA DE CONSERVACIÓN DEL OSO ANDINO EN EL DMQ</t>
  </si>
  <si>
    <t>INFORME DE RESULTADOS AL NIVEL DE PUBLICACIÓN</t>
  </si>
  <si>
    <t>ACUERDOS FORMALES CON LA POBLACIÓN PARA DISMINUIR LOS CONFLICTOS FAUNA SILVESTRE-GENTE</t>
  </si>
  <si>
    <t>UNA EXHIBICIÓN INTERPRETATIVA, UNA DEMOSTRACIÓN DE LA EXHIBICIÓN; UN PAQUETE DE INSUMOS DE MATERIAL DE EDUCACIÓN, INFORMACIÓN Y DIFUSIÓN; 20 PERSONAS CAPACITADAS EN TEMAS ARTÍSTICOS Y ARTESANALES</t>
  </si>
  <si>
    <t>PRESENTACIÓN / PROMOCIÓN DE LA CIUDAD DE QUITO COMO SEDE DE LA CONFERENCIA MUNDIAL DE OSOS  2017</t>
  </si>
  <si>
    <t xml:space="preserve">RECUPERACIÓN DE LA COBERTURA VEGETAL  </t>
  </si>
  <si>
    <t>7.45% DE LA SUPERFICIE DEGRADADA DE LA AIER ILALÓ LUMBISÍ EN PROCESO DE RECUPERACIÓN</t>
  </si>
  <si>
    <t>350 HA EN PROCESOS DE RECUPERACIÓN DE LA COBERTURA VEGETAL BAJO PRÁCTICAS DE MEJORAMIENTO DE MANEJO DE SISTEMAS SILVOPASTORILES, DE ENRIQUECIMIENTO Y SISTEMAS AGROFORESTALES , CON LA PARTICIPACIÓN DE ACTORES LOCALES QUE SE ENCUENTRAN ASENTADOS EN LA PROPUESTA DEL AIER ILALÓ-LUMBISÍ</t>
  </si>
  <si>
    <t>70% DE LAS SUPERFICIES DE LAS AIERS ILALÓ-LUMBISÍ Y PICHINCHA-ATACAZO CUENTAN CON UNA CAMPAÑA DE PREVENCIÓN DE INCENDIOS FORESTALES QUE APORTA CON LOS PROCESOS DE RECUPERACIÓN DE LAS ÁREAS DEGRADADAS</t>
  </si>
  <si>
    <t>UNA CAMPAÑA DE PREVENCIÓN DE INCENDIOS FORESTALES QUE PRIORICE LAS AIERS ILALÓ-LUMBISÍ Y PICHINCHA-ATACAZO PARA EL VERANO 2016 EN EL DMQ</t>
  </si>
  <si>
    <t>30% DEL AREA AFECTADA POR INCENDIOS FORESTALES BAJO PROCESOS DE RECUPERACIÓN DE LA COBERTURA VEGETAL</t>
  </si>
  <si>
    <t>EN EL 70% DEL ÁREA VULNERABLE A INCENDIOS FORESTALES EN EL ILALÓ, SE IMPLEMENTA UN PLAN COMUNITARIO DE MANEJO, USO Y CONTROL DEL FUEGO.</t>
  </si>
  <si>
    <t>DIRECCION METROPOLITANA DE POLITICAS Y PLANEAMIENTO AMBIENTAL</t>
  </si>
  <si>
    <t>CERO RESIDUOS</t>
  </si>
  <si>
    <t>CENTRO DE RECICLAJE EN EL DMQ</t>
  </si>
  <si>
    <t>REDUCIR ALREDEDOR DE UN 0.2% LA CANTIDAD DE RSU QUE SE DISPONEN EN EL RELLENO SANITARIO EN RELACIÓN AL CRECIMIENTO PROYECTADO</t>
  </si>
  <si>
    <t>IMCREMENTAR LA RECUPERACIÓN DE RESIDUOS SÓLIDOS INORGÁNICOS RECICLABLES DEL 24% DEL POTENCIAL RECICLABLE DEL DISTRITO METROPOLITANO DE QUITO A TRAVEZ DE LA SENSIBILIZACIÓN DE BUENAS PRÁCTICAS AMBIENTALES EN LA CIUDADANÍA</t>
  </si>
  <si>
    <t>CIUDAD RESILIENTE</t>
  </si>
  <si>
    <t>AUMENTO DE LA RESILIENCIA DEL DMQ</t>
  </si>
  <si>
    <t>AL MENOS 5 MEDIDAS DE ADAPTACIÓN IMPLEMENTADAS DENTRO DE LAS 9 CENTRALIDADES RURALES AGRUPADAS (PARROQUIAS) DEL DMQ</t>
  </si>
  <si>
    <t>PROYECTOS PILOTO DE MEDIDAS DE ADAPTACIÓN FORMULADOS E IMPLEMENTADOS EN SECTORES PRIORIZADOS EN LAS CENTRALIDADES RURALES : AGRÍCOLA, ECOSISTEMAS, RECURSO HÍDRICO, RIESGOS A INCENDIOS FORESTALES Y SALUD.</t>
  </si>
  <si>
    <t>PRODUCTOS COMUNICACIONALES E INFORMACIÓN CLAVE, DIRIGIDOS A TOMADORES DE DECISIONES Y A LA POBLACIÓN META DE LAS CENTRALIDADES RURALES PRIORIZADAS PARA DIFUSIÓN.</t>
  </si>
  <si>
    <t>CIUDAD SOSTENIBLE</t>
  </si>
  <si>
    <t>BUENAS PRACTICAS AMBIENTALES PARA UN QUITO SOSTENIBLE</t>
  </si>
  <si>
    <t xml:space="preserve">2 % DE INSTITUCIONES, EMPRESAS GRANDES Y MEDIANAS IMPLEMENTAN BPAS Y PRODUCCIÓN MÁS LIMPIA (PML) </t>
  </si>
  <si>
    <t>ESTRATEGIA  DE BPAS PARA  INSTITUCIONES, EMPRESAS GRANDES Y MEDIANAS EN EL DMQ</t>
  </si>
  <si>
    <t>5 BARRIOS IMPLEMENTAN BPAS</t>
  </si>
  <si>
    <t>ESTRATEGIA  DE BPAS PARA  BARRIOS DEL DMQ</t>
  </si>
  <si>
    <t>EL 2% DE INSTITUCIONES EDUCATIVAS Y  DE ACTIVIDADES ECONOMICAS CATEGORIA I PARTICIPAN EN LA IMPLEMETACIÓN DE BPA</t>
  </si>
  <si>
    <t>ESTRATEGIA  DE BPAS PARA  INSTITUCIONES EDUCATIVAS Y  DE ACTIVIDADES ECONOMICAS CATEGORIA I EN EL DMQ</t>
  </si>
  <si>
    <t>30% IMPLEMENTADO EL PROGRAMA  DE LA DISTINCIÓN AMBIENTAL Y REDUCCIÓN DE HUELLA ACTIVIDADES ECONÓMICAS , COMERCIAL Y DE SERVICIOS EN EL DMQ</t>
  </si>
  <si>
    <t>DISTINCIÓN AMBIENTAL METROPOLITANA QUITO SOSTENIBLE</t>
  </si>
  <si>
    <t>EDUCOMUNICACIÓN PARA UN QUITO SOSTENIBLE</t>
  </si>
  <si>
    <t>30% DE LOS CIUDADANOS QUITEÑOS CONOCEN LA GESTIÓN AMBIENTAL DEL DMQ</t>
  </si>
  <si>
    <t xml:space="preserve">ESTRATEGIA DE EDU-COMUNICACIÓN AMBIENTAL PARA LOS CIUDADANOS QUITEÑOS </t>
  </si>
  <si>
    <t>REDUCCIÓN Y COMPENSACIÓN DE HUELLA DE CARBONO</t>
  </si>
  <si>
    <t>5 % DE REDUCCIÓN DE LA HUELLA DE CARBONO DEL DMQ, EN RELACIÓN AL CRECIMIENTO PROYECTADO.</t>
  </si>
  <si>
    <t>PLAN DE ACCIÓN CLIMÁTICO DE QUITO.</t>
  </si>
  <si>
    <t>TRES DOCUMENTOS DE CAMBIO CLIMÁTICO PUBLICADOS</t>
  </si>
  <si>
    <t>4 % DE LOS PROYECTOS URBANÍSTICOS O CONSTRUCCIONES PÚBLICAS MAYORES, SON DISEÑADAS Y CONSTRUIDAS BAJO EL CONCEPTO DE SUSTENTABILIDAD (ENERGÉTICA-AMBIENTAL).</t>
  </si>
  <si>
    <t>UN ESQUEMA DE COMPENSACIÓN DE HUELLA DE CARBONO EN FUNCIONAMIENTO CON AL MENOS 5 EMPRESAS PRIVADAS QUE SE INVOLUCRAN Y APORTAN VOLUNTARIAMENTE EN LA IMPLEMENTACIÓN DEL PORTAFOLIO DE PROYECTOS DE COMPENSACIÓN.</t>
  </si>
  <si>
    <t>PREVENCION, CONTROL Y REGULACIÓN AMBIENTAL</t>
  </si>
  <si>
    <t>REDUCCION DE EMISIONES AL AIRE</t>
  </si>
  <si>
    <t>ALREDEDOR DEL 5% DE LOS BUSES ESTÁN DENTRO DE VALORES MÁXIMOS PERMISIBLES DE OPACIDAD Y NIVELES DE RUIDO</t>
  </si>
  <si>
    <t>CARACTERIZACIÓN , ANÁLISIS Y EVALUACIÓN DE  VEHÍCULOS DE SERVICIO PÚBLICO ESCOLARES E INSTITUCIONALES IDENTIFICADOS A TRAVÉS DE SISTEMAS INFORMÁTICOS  QUE EN LOS ULTIMOS TRES AÑOS HAYAN MANTENIDO UNA OPACIDAD MAYOR AL 50%  QUE INCLUYAN CONSIDERACIONES EVALUADAS Y LA FACTIBILIDAD DEL RETROEQUIPAMIENTO CON DOC</t>
  </si>
  <si>
    <t>EMPRESA PUBLICA METROPOLITANA DE ASEO</t>
  </si>
  <si>
    <t>EJECUTAR AL MENOS EL 90% DEL PRESUPUESTO DE GASTOS ADMINISTRATIVOS</t>
  </si>
  <si>
    <t>GASTOS ADMINISTRATIVOS</t>
  </si>
  <si>
    <t>EJECUTAR EL 100% DEL PRESUPUESTO ASIGNADO PARA EL PAGO DE REMUNERACIONES DEL PERSONAL</t>
  </si>
  <si>
    <t>GASTO NÓMINA PERSONAL ADMINISTRATIVO Y OPERATIVO</t>
  </si>
  <si>
    <t>MEJORAMIENTO DE LOS SERVICIOS DE ASEO EN EL DMQ</t>
  </si>
  <si>
    <t>INCREMENTAR AL 97% LA RECOLECCIÓN DE RSU EN RELACIÓN A LA GENERACIÓN ESTIMADA DE RSU (56.546 PROMEDIO TON/MES, 678.557 TON/AÑO 2016).</t>
  </si>
  <si>
    <t>GESTIÓN DEL SERVICIO DE RECOLECCIÓN DE RESIDUOS SÓLIDOS URBANOS RSU</t>
  </si>
  <si>
    <t>RECOLECTAR EL 55% DE RSU BAJO EL SISTEMA MECANIZADO (20.175 TON/MES HASTA AGOSTO AÑO 2016 Y 31.331 TON/MES A PARTIR DE AGOSTO DEL MISMO AÑO, 297.880 TON/AÑO).</t>
  </si>
  <si>
    <t>RECOLECCIÓN MECANIZADA FASE 3 Y 4</t>
  </si>
  <si>
    <t>RECUPERAR HASTA DICIEMBRE DE 2016, EL 6% (32 TON/MES) (384,57 TON/AÑO), DEL POTENCIAL RECICLABLE DE LAS ZONAS DE INTERVENCIÓN SELECCIONADAS CON EL MECANISMO DE RECOLECCIÓN DIFERENCIADA A PIE DE VEREDA</t>
  </si>
  <si>
    <t>SISTEMA DE RECOLECCIÓN DIFERENCIADA A PIE DE VEREDA EN EL DMQ.</t>
  </si>
  <si>
    <t>RECUPERAR HASTA DICIEMBRE DE 2016, EL 1,75% (8 TON/MES) (96,95 TON/AÑO), DEL POTENCIAL RECICLABLE DE LAS ZONAS DE INTERVENCIÓN SELECCIONADAS CON EL MECANISMO DE CONTENERIZACIÓN DIFERENCIADA.</t>
  </si>
  <si>
    <t>SISTEMA DE RECOLECCIÓN DIFERENCIADA CONTENERIZADA EN EL DMQ.</t>
  </si>
  <si>
    <t>EMPRESA PUBLICA METROPOLITANA DE GESTION INTEGRAL DE RESIDUOS SOLIDOS</t>
  </si>
  <si>
    <t>GESTIÓN DE RESIDUOS ORDINARIOS</t>
  </si>
  <si>
    <t>OPTIMIZAR EN EL MARCO DEL EJE QUITO VERDE Y DE LA POLÍTICA CERO BASURA  LA GESTIÓN DE RESIDUOS ORDINARIOS</t>
  </si>
  <si>
    <t>CONSTRUCCIÓN DE LA NUEVA ESTACIÓN DE TRANSFERENCIA NORTE</t>
  </si>
  <si>
    <t>CENTRO DE APROVECHAMIENTO DE RSU DE NOROCCIDENTE</t>
  </si>
  <si>
    <t>CENTRO DE MANEJO DE RSU LA MERCED</t>
  </si>
  <si>
    <t>AMPLIACIÓN DE FLOTA DE TRANSPORTE</t>
  </si>
  <si>
    <t>TRATAMIENTO DE LODOS DE FONDOS DE PISCINAS DE ALMACENAMIENTO DE LIXIVIADO</t>
  </si>
  <si>
    <t>APROVECHAMIENTO DEL EFLUENTE DE LA PLANTA VSEP PARA LAS OPERACIONES DEL RELLENO SANITARIO</t>
  </si>
  <si>
    <t>NUEVO SISTEMA DE PESAJE DEL RELLENO SANITARIO DE EL INGA</t>
  </si>
  <si>
    <t>ILUMINACIÓN INTERNA DEL RELLENO SANITARIO</t>
  </si>
  <si>
    <t>CIERRE TÉCNICO Y SANEAMIENTO DEL EX BOTADERO DE ZÁMBIZA</t>
  </si>
  <si>
    <t>PRECIERRE TÉCNICO DE LOS CUBETOS 1-5 DEL RELLENO SANITARIO DE EL INGA FASE 1: EXTRACCIÓN Y APROVECHAMIENTO DE BIOGAS Y LIXIVIADO</t>
  </si>
  <si>
    <t>CUBETO 9</t>
  </si>
  <si>
    <t>GESTIÓN DE RESIDUOS ESPECIALES</t>
  </si>
  <si>
    <t>CUBRIR ALMENOS EL 25% DE LA GENERACIÓN DE DESECHOS ELECTRÓNICOS, PILAS Y BATERÍAS.</t>
  </si>
  <si>
    <t>GESTIÓN INTEGRAL DE DESECHOS ELECTRÓNICOS</t>
  </si>
  <si>
    <t>RECOLECCIÓN, TRANSPORTE Y ALMACENAJE DE PILAS Y BATERIAS USADAS</t>
  </si>
  <si>
    <t>GESTIÓN DE ESCOMBRERAS Y OBRAS CIVILES</t>
  </si>
  <si>
    <t>DISPONER EL 100%  DE LOS ESCOMBROS QUE INGRESAN AL SISTEMA DE ESCOMBRERAS DE LA EMGIRS</t>
  </si>
  <si>
    <t>SERVICIO DE OPERACIÓN DE LA  ESCOMBRERA ZÁMBIZA</t>
  </si>
  <si>
    <t>SERVICIO DE OPERACIÓN DE LA ESCOMBRERA COCOTOG (QUEBRADA GUALAPATA)</t>
  </si>
  <si>
    <t>APERTURA ESCOMBRERA VALLE DE LOS CHILLOS</t>
  </si>
  <si>
    <t>CONTENERIZACIÓN DE ESCOMBROS DOMICILIARIOS</t>
  </si>
  <si>
    <t>RECOLECCIÓN DE ESCOMBROS A DOMICILIO</t>
  </si>
  <si>
    <t>GESTIÓN DE COMERCIALIZACIÓN</t>
  </si>
  <si>
    <t xml:space="preserve">IMPLEMENTAR UN SITIO QUE POSIBILITE RECEPTAR Y ACOPIARRESIDUOS SOLIDOS APROVECHABLES Y COMERCIALIZAR EL 100%. </t>
  </si>
  <si>
    <t>MODELO DE GESTIÓN COMERCIAL</t>
  </si>
  <si>
    <t>CENTRO DE ACOPÍO, APROVECHAMIENTO Y COMERCIALIZACIÓN DE RSU - CAARSU</t>
  </si>
  <si>
    <t>GESTIÓN DE INDUSTRIALIZACIÓN</t>
  </si>
  <si>
    <t>VALORAR EL 100% LOS RESIDUOS SÓLIDOS QUE INGRESAN AL RELLENO SANITARIO Y ESCOMBRERAS, SUCEPTIBLES DE SER TRANSFORMARDOS EN PRODUCTOS ENERGÉTICOS, ABONOS ORGÁNICOS Y AGREGADOS PARA LA CONSTRUCCIÓN.</t>
  </si>
  <si>
    <t>GENERACIÓN ELÉCTRICA A PARTIR DE RSU</t>
  </si>
  <si>
    <t>PLANTA DE COMPOSTAJE</t>
  </si>
  <si>
    <t>ESTUDIOS PARA PLANTA DE RECICLAJE DE ESCOMBROS</t>
  </si>
  <si>
    <t>GESTIÓN DE TECNOLOGÍAS DE LA INFORMACIÓN Y COMUNICACIONES</t>
  </si>
  <si>
    <t>AUTOMATIZAR LOS PROCESOS OPERATIVOS Y PROTEGER EL 100% EL EQUIPO INFORMÁTICO Y LA INFORMACIÓN DE LA EMGIRS EP EN PROCURA DE LA IMPLEMENTACIÓN DE UN BI.</t>
  </si>
  <si>
    <t>SISTEMA DE RADIOS DIGITALES</t>
  </si>
  <si>
    <t>FORTALECIMIENTO DE LA SOLUCIÓN TIPO SCADA Y CCTV PARA OPERACIÓN DE LA EMGIRSEP</t>
  </si>
  <si>
    <t>SISTEMA DE SEGURIDAD INFORMATICA</t>
  </si>
  <si>
    <t>SISTEMA DE MALLA A TIERRA Y PARARRAYOS PARA EL RELLENO SANITARIO DE QUITO</t>
  </si>
  <si>
    <t>LICENCIAMIENTO FASE II</t>
  </si>
  <si>
    <t>INFRAESTRUCTURA DE TELEFONIA IP(VOIP)</t>
  </si>
  <si>
    <t xml:space="preserve">MANTENIMIENTO DE EQUIPOS INFORMATICOS; COMPUTADORES, IMPRESORAS Y UPS DE LA EMGIRS-EP </t>
  </si>
  <si>
    <t>GESTIÓN DE SEGURIDAD, SALUD OCUPACIONAL Y AMBIENTE</t>
  </si>
  <si>
    <t xml:space="preserve">FORESTAR 3000 METROS DEL PERÍMETRO DEL RELLENO SANITARIO </t>
  </si>
  <si>
    <t>BARRERAS NATURALES EN EL PERÍMETRO DEL RELLENO SANITARIO</t>
  </si>
  <si>
    <t>OPERACIÓN DE INVERSIÓN</t>
  </si>
  <si>
    <t>GESTIONAR EL 100% DE LOS RECURSOS ASIGNADOS A LA OPERACIÓN DE INVERSIÓN</t>
  </si>
  <si>
    <t>SERVICIOS GENERALES</t>
  </si>
  <si>
    <t>OPERACIÓN DE ESCOMBRERAS</t>
  </si>
  <si>
    <t>TRANSFERENCIA (ETN Y ETS)</t>
  </si>
  <si>
    <t>TRANSPORTE</t>
  </si>
  <si>
    <t>DISPOSICIÓN FINAL</t>
  </si>
  <si>
    <t>LIXIVIADOS</t>
  </si>
  <si>
    <t>RECOLECCIÓN Y TRANSPORTE HOSPITALARIOS</t>
  </si>
  <si>
    <t>COSTOS OPERACIONALES</t>
  </si>
  <si>
    <t>TRANSPORTAR AL 100% DEL PERSONAL OPERATIVO A SUS SITIOS DE TRABAJO.</t>
  </si>
  <si>
    <t>TRANSPORTE DE PERSONAL</t>
  </si>
  <si>
    <t>POTENCIAR LAS CAPACIDADES DEL PERSONAL QUE CONTRIBUYAN A UNA GESTIÓN DE EXCELECIA.</t>
  </si>
  <si>
    <t>MODELO DE EVALUACION DEL DESEMPEÑO</t>
  </si>
  <si>
    <t>MODELO DE FORTALECIMIENTO DE COMPETENCIAS</t>
  </si>
  <si>
    <t>MODELO DE REMUNERACIÓN VARIABLE</t>
  </si>
  <si>
    <t>DESARROLLO ORGANIZACIONAL</t>
  </si>
  <si>
    <t>IMPLEMENTAR UN MODELO DE GESTIÓN SUSTENTADO EN PROCESOS E INDICADORES DE GESTIÓN</t>
  </si>
  <si>
    <t>SISTEMA DE GESTIÓN DE LA CALIDAD</t>
  </si>
  <si>
    <t xml:space="preserve">SISTEMA DE INFORMACIÓN EMPRESARIAL </t>
  </si>
  <si>
    <t>POA 2017</t>
  </si>
  <si>
    <t>EVALUACIÓN DE LA GESTIÓN</t>
  </si>
  <si>
    <t>GESTIONAR EL 100% DE LA DOCUMENTACI{ON QUE INGRESA Y GENERA  LA EMGIRS</t>
  </si>
  <si>
    <t>SISTEMA DE GESTIÓN DOCUMENTAL Y ATENCIÓN AL CLIENTE</t>
  </si>
  <si>
    <t>MEJORAR LOS ÍNDICES DE ANTENCIÓN AL CLIENTE</t>
  </si>
  <si>
    <t>MODELO DE SERVICIOS Y ATENCIÓN CIUDADANA</t>
  </si>
  <si>
    <t>GESTIÓN SOCIAL Y COMUNICACIÓN</t>
  </si>
  <si>
    <t>INCREMENTAR EL PORCENTAJE DEL CONOCIMIENTODE LA EMGIRS EP POR PARTE DE LA CIUDADANÍA</t>
  </si>
  <si>
    <t>RESPONSABILIDAD SOCIAL</t>
  </si>
  <si>
    <r>
      <t xml:space="preserve">SECTOR: </t>
    </r>
    <r>
      <rPr>
        <sz val="11"/>
        <color theme="1"/>
        <rFont val="Calibri"/>
        <family val="2"/>
        <scheme val="minor"/>
      </rPr>
      <t>AMBIENTE</t>
    </r>
  </si>
  <si>
    <t>METAS</t>
  </si>
  <si>
    <t>SECRETARIA DE DESARROLLO PRODUCTIVO Y COMPETITIVIDAD</t>
  </si>
  <si>
    <t xml:space="preserve">100% DE EJECUCIÓN DEL PRESUPUESTO ASIGNADO </t>
  </si>
  <si>
    <t>DIRECCION METROPOLITANA DE DESARROLLO PRODUCTIVO</t>
  </si>
  <si>
    <t>CONTRIBUCIÓN AL CAMBIO DE MATRIZ PRODUCTIVA</t>
  </si>
  <si>
    <t>SEGUIMIENTO Y COORDINACIÓN PARA ALCANZAR QUE EL 5% DE COMPRAS PÚBLICAS TENGAN COMPONENTE LOCAL, A TRAVÉS DE PROCESOS DE DESAGREGACIÓN TECNOLÓGICA.</t>
  </si>
  <si>
    <t>PROCESOS DE DESAGREGACIÓN</t>
  </si>
  <si>
    <t>IMPLEMENTACIÓN DE POLITICA PÚBLICA</t>
  </si>
  <si>
    <t>AL MENOS 8 ACCIONES DE FORTALECIMIENTO PRODUCTIVO PARA LA PROMOCIÓN DEL EMPLEO Y EL EMPRENDIMIENTO JOVEN, LA ECONOMÍA POPULAR Y SOLIDARIA, LA RESPONSABILIDAD SOCIAL Y LA INNOVACIÓN EN EL DMQ</t>
  </si>
  <si>
    <t>POLÍTICA PUBLICA PARA EL DESARROLLO PRODUCTIVO Y COMPETITIVO</t>
  </si>
  <si>
    <t>CLUSTERS</t>
  </si>
  <si>
    <t>CLÚSTERS PRODUCTIVOS</t>
  </si>
  <si>
    <t>ESTUDIOS DE FACTIBILIDAD PARA  EL DESARROLLO DE 2 CLÚSTER DE ALTO IMPACTO PARA EL DMQ REALIZADOS EN UN 100%</t>
  </si>
  <si>
    <t>DESARROLLO DE CLÚSTER DE ALTO IMPACTO</t>
  </si>
  <si>
    <t>DISTRITOS PRODUCTIVOS</t>
  </si>
  <si>
    <t>DESARROLLO DISTRITOS PRODUCTIVOS</t>
  </si>
  <si>
    <t>PLANES DE MEJORA PRODUCTIVA-COMPETITIVA PARA 2 UNIDADES TERRITORIALES DISEÑADOS EN UN 100%</t>
  </si>
  <si>
    <t>DESARROLLO DISTRITOS PRODUCTIVOS Y COMPETITIVOS</t>
  </si>
  <si>
    <t>DIRECCION METROPOLITANA DE INVERSIONES Y DE COMERCIO EXTERIOR</t>
  </si>
  <si>
    <t>CIUDAD ATRACTIVA PARA LA INVERSION</t>
  </si>
  <si>
    <t>GESTIÓN DE ATRACCIÓN DE INVERSIONES</t>
  </si>
  <si>
    <t>REDUCCIÓN DE TIEMPOS LUAE EN UN 48 % CON RESPECTO AL 2015</t>
  </si>
  <si>
    <t>SIMPLIFICACIÓN DE TRÁMITES (LUAE)</t>
  </si>
  <si>
    <t>VENTANILLA ÚNICA DE GRANDES INVERSIONISTAS CREADA EN UN 100% CON AL MENOS 1 INVERSIÓN CONCERTADA PARA EL DMQ</t>
  </si>
  <si>
    <t>ATENCIÓN AL INVERSIONISTA (VENTANILLA)</t>
  </si>
  <si>
    <t>CONTRIBUCIÓN CONSOLIDACIÓN HUB LOGISTICO</t>
  </si>
  <si>
    <t>ESTUDIO DE DESARROLLO DEL HUB LOGÍSTICO DEL DMQ REALIZADO EN UN 100%</t>
  </si>
  <si>
    <t>COORDINACIÓN DE PROCESOS DEL HUB LOGÍSTICO DEL DMQ</t>
  </si>
  <si>
    <t>AL MENOS 1 POLÍGONO INDUSTRIAL CON ORDENANZA APROBADA Y CON UN MODELO DE GESTIÓN DISEÑADO AL 100%</t>
  </si>
  <si>
    <t>DESARROLLO DE ZONAS, POLÍGONOS Y PARQUES INDUSTRIALES</t>
  </si>
  <si>
    <t>CORPORACION DE PROMOCION ECONOMICA, CONQUITO</t>
  </si>
  <si>
    <t>ALCANZAR AL MENOS EL 25% EN AQUELLOS COMPONENTES QUE ESTÉN BAJO LA EJECUCIÓN DIRECTA DE CONQUITO EN 2 UNIDADES TERRITORIALES</t>
  </si>
  <si>
    <t>COMPETITIVIDAD-UNIDADES TERRITORIALES</t>
  </si>
  <si>
    <t>DESARROLLO EMPRESARIAL E INNOVACION</t>
  </si>
  <si>
    <t>250 MICRO Y PEQUEÑAS EMPRESAS (MIPES) HAN SIDO FORTALECIDOS A TRAVÉS DE PROCESOS DE CAPACITACIÓN, ASISTENCIA TÉCNICA Y ESPACIOS DE COMERCIALIZACIÓN</t>
  </si>
  <si>
    <t>EMPRENDIMIENTO E INNOVACIÓN</t>
  </si>
  <si>
    <t>ECONOMÍA POPULAR Y SOLIDARIA</t>
  </si>
  <si>
    <t>AGRICULTURA URBANA PARTICIPATIVA</t>
  </si>
  <si>
    <t>EMPLEO Y CAPACITACION</t>
  </si>
  <si>
    <t>6.000 PERSONAS VINCULADAS LABORALMENTE</t>
  </si>
  <si>
    <t>EMPLEO</t>
  </si>
  <si>
    <t>6000 PERSONAS CAPACITADAS</t>
  </si>
  <si>
    <t>CAPACITACION</t>
  </si>
  <si>
    <t xml:space="preserve">FORTALECIMIENTO PRODUCTIVO </t>
  </si>
  <si>
    <t>CONTRIBUIR A QUE AL MENOS EL 5% DE OBRAS DE INFRAESTRUCTURA REALIZADA A TRAVÉS DE COMPRAS PÚBLICAS CONTEMPLE COMPONENTES LOCALES</t>
  </si>
  <si>
    <t>COMPETITIVIDAD-DESAGREGACIÓN TECNOLÓGICA</t>
  </si>
  <si>
    <t>AL MENOS 50 MIPYMES PARTICIPAN DE PROCESOS DE PROMOCIÓN E IMPLEMENTACIÓN DE RESPONSABILIDAD SOCIAL EMPRESARIAL.</t>
  </si>
  <si>
    <t>FORTALECIMIENTO PRODUCTIVO CLÚSTER Y CADENA</t>
  </si>
  <si>
    <t xml:space="preserve">CONTRIBUIR EN AL MENOS EL 25% EN EL DESARROLLO DEL CLÚSTER DE TURISMO PROMOVIDO DESDE QUITO TURISMO </t>
  </si>
  <si>
    <t>COMPETITIVIDAD-CLÚSTER</t>
  </si>
  <si>
    <t>CONTRIBUIR EN AL MENOS EL 25% EN EL DESARROLLO DE 4 CADENAS PRODUCTIVAS EN EL NOROCCIDENTE DEL DMQ</t>
  </si>
  <si>
    <t>CADENAS PRODUCTIVAS RURALES</t>
  </si>
  <si>
    <t>100% DE EJECUCIÓN DEL PRESUPUESTO ASIGNADO MUNICIPAL</t>
  </si>
  <si>
    <t>APOYO CORPORATIVO</t>
  </si>
  <si>
    <t>EMPRESA PUBLICA METROPOLITANA DE GESTION DE DESTINO TURISTICO</t>
  </si>
  <si>
    <t xml:space="preserve">PROMOCIÓN Y GESTIÓN TURÍSTICA </t>
  </si>
  <si>
    <t>INCREMENTAR LA ESTANCIA MEDIA HOTELERA DEL VISITANTE EN EL DMQ EN UN 2% RESPECTO AL 2015 (NÚMERO DE NOCHES DE ESTANCIA) (PROMEDIO ANUAL) HASTA LLEGAR A 1,63</t>
  </si>
  <si>
    <t>COMERCIALIZACIÓN Y NEGOCIOS</t>
  </si>
  <si>
    <t>MEJORAR LA TASA DE OCUPACIÓN HOTELERA RESPECTO AL 2015; HASTA LLEGAR A UN 57% DE OCUPACIÓN PROMEDIO HOTELERA DE CIUDAD</t>
  </si>
  <si>
    <t>PROMOCIÓN TURÍSTICA EN EL DMQ</t>
  </si>
  <si>
    <t>INCREMENTO DEL GASTO PROMEDIO DEL VISITANTE NO RESIDENTE EN EL DMQ RESPECTO AL 2013 (AÑO DE ÚLTIMO DATO) (DÓLARES POR VISITANTE NO RESIDENTE) HASTA LLEGAR A UN TOTAL DE US$ 600 EN EL AÑO 2016.</t>
  </si>
  <si>
    <t>FOMENTO A LA INVERSIÓN TURÍSTICA EN EL DMQ</t>
  </si>
  <si>
    <t>INTELIGENCIA DE MERCADOS</t>
  </si>
  <si>
    <t>GESTIÓN DE COMUNICACIÓN</t>
  </si>
  <si>
    <t>CRECIMIENTO EN EL NIVEL DE SATISFACCIÓN PROMEDIO DEL VISITANTE NO RESIDENTE. (PORCENTAJE DE CRECIMIENTO-PROMEDIO ANUAL) HASTA LLEGAR A UN 85% DE SATISFACCIÓN A NIVEL CIUDAD.</t>
  </si>
  <si>
    <t>DESARROLLO DE LA ACTIVIDAD TURÍSTICA EN EL DMQ</t>
  </si>
  <si>
    <t>MEJORA DE GESTIÓN EN REGULACIÓN Y CONTROL DE ESTABLECIMIENTOS TURÍSTICOS DEL DMQ (PORCENTAJE DE ESTABLECIMIENTOS-PROMEDIO ANAUL) (85%)</t>
  </si>
  <si>
    <t>CALIDAD Y ASISTENCIA TÉCNICA</t>
  </si>
  <si>
    <t>CLUSTER TURISTICO</t>
  </si>
  <si>
    <t>1 ESTUDIO DEL SECTOR TURISMO PARA SU DESARROLLO COMO CLÚSTER DE ALTO IMPACTO PARA EL DMQ</t>
  </si>
  <si>
    <t>ESTUDIO CLÚSTER DE TURISMO DEL DMQ</t>
  </si>
  <si>
    <t>CONFORMACIÓN DE 1 CLUB DE PRODUCTO DE TURISMO DE REUNIONES, COMO PARTE DEL CLUSTER DE TURISMO DEL DMQ.</t>
  </si>
  <si>
    <t>CLUB DE PRODUCTO DE TURISMO DE REUNIONES</t>
  </si>
  <si>
    <t>IMPLEMENTACIÓN DEL SISTEMA DE GESTIÓN DE SALUD Y SEGURIDAD OCUPACIONAL (100%)</t>
  </si>
  <si>
    <t>SISTEMA DE GESTIÓN DE SALUD Y SEGURIDAD OCUPACIONAL</t>
  </si>
  <si>
    <t>APROVECHAMIENTO DEL 100% DE LOS BIENES INMUEBLES ENTREGADOS EN ADMINISTRACIÓN, BUSCANDO SU AUTOGESTIÓN.</t>
  </si>
  <si>
    <t>INCREMENTO EN INGRESOS POR AUTOGESTIÓN (BIENES INMUEBLES)</t>
  </si>
  <si>
    <t xml:space="preserve">MEJORAMIENTO Y SEGUIMIENTO A LA CERTIFICACIÓN ISO 27001:2013 AL SGSI </t>
  </si>
  <si>
    <t>CERTIFICACIÓN NORMA ISO 27001: 2013</t>
  </si>
  <si>
    <t>EMPRESA PUBLICA METROPOLITANA DE RASTRO QUITO</t>
  </si>
  <si>
    <t>100% DE PROCESOS ADMINISTRATIVOS NORMALIZADOS</t>
  </si>
  <si>
    <t>PLAN DE NORMALIZACIÓN Y MEJORAMIENTO DE PROCESOS ADMINISTRATIVOS</t>
  </si>
  <si>
    <t>85% DE EJECUCIÓN DE PLANES DE CAPACITACIÓN Y FOMENTO DE CULTURA ORGANIZACIONAL ENFOCADA EN VALORES</t>
  </si>
  <si>
    <t>PLAN DE CAPACITACIÓN</t>
  </si>
  <si>
    <t>90% DE EJECUCIÓN EN INVERSIÓN EN EQUIPAMIENTO TECNOLÓGICO, SISTEMAS Y COMUNICACIONES</t>
  </si>
  <si>
    <t>PLAN DE MEJORAMIENTO DE TICS</t>
  </si>
  <si>
    <t>100% DE EJECUCIÓN PRESUPUESTARIA, DEL GRUPO PRESUPUESTARIO DE GASTOS DE PERSONAL</t>
  </si>
  <si>
    <t>GESTIÓN DE TALENTO HUMANO DEL PROGRAMA DE FORTALECIMIENTO INSTITUCIONAL</t>
  </si>
  <si>
    <t>SISTEMA INTEGRAL DE FAENAMIENTO</t>
  </si>
  <si>
    <t>100% DE CUMPLIMIENTO DE INSPECCIÓN SANITARIA ANTE-MORTEM, DE NORMATIVA EN INOCUIDAD (LABORATORIO) E INSPECCIÓN SANITARIA POST-MORTEM</t>
  </si>
  <si>
    <t>GESTIÓN DE TALENTO HUMANO DEL PROGRAMA CIUDAD PRODUCTIVA Y COMPETITIVA</t>
  </si>
  <si>
    <t>Plan de normalización y mejoramiento de procesos productivos</t>
  </si>
  <si>
    <t>90 % DE SATISFACCIÓN DEL USUARIO DE LOS SERVICIOS QUE CUMPLEN NORMAS DE INOCUIDAD Y AMBIENTE</t>
  </si>
  <si>
    <t>CERTIFICACIÓN ISO 14000</t>
  </si>
  <si>
    <t>CERTIFICACIÓN ISO 22000</t>
  </si>
  <si>
    <t>GESTIÓN AMBIENTAL EN CENTROS DE FAENAMIENTO METROPOLITANO Y SATÉLITES</t>
  </si>
  <si>
    <t>PLAN DE MEJORAMIENTO DE INFRAESTRUCTURA Y EQUIPAMIENTO</t>
  </si>
  <si>
    <t>EMPRESA PUBLICA METROPOLITANA DE SERVICIOS AEROPORTUARIOS Y GESTION DE ZONAS FRANCAS Y REGIMENES ESP</t>
  </si>
  <si>
    <t>DESARROLLO DE LA ZEDE DEL AEROPUERTO</t>
  </si>
  <si>
    <t>100% OBTENER LA CALIFICACION DE LAS 207 HECTAREAS COMO ZEDE</t>
  </si>
  <si>
    <t>CALIFICACIÓN DE LAS 207 HECTÁREAS OBTENIDA COMO ZEDE</t>
  </si>
  <si>
    <t>100% DE AVANCE DE LOS ESTUDIOS DE PREFACTIBILIDAD PARA EL DESARROLLO DE LA ZEDE</t>
  </si>
  <si>
    <t>ESTUDIOS DE PRE FACTIBILIDAD PARA EL DESARROLLO DE LA ZEDE</t>
  </si>
  <si>
    <t>CONTROL DE LA CONCESIÓN DEL AEROPUERTO</t>
  </si>
  <si>
    <t>36  INFORMES DE CUMPLIMIENTO DE LOS 3 PLANES DE INSPECCIÓN (CALIDAD, AMBIENTE E INFRAESTRUCTURA)</t>
  </si>
  <si>
    <t>DETERMINACIÓN DEL NIVEL DE SERVICIO IATA POR PARTE DEL CONCESIONARIO</t>
  </si>
  <si>
    <t>12 INFORMES SOBRE EL NIVEL DE SERVICIO IATA POR PARTE DEL CONCESIONARIO</t>
  </si>
  <si>
    <t>INFORMES DE CUMPLIMIENTO DE LOS 3 PLANES DE INSPECCIÓN</t>
  </si>
  <si>
    <t>100 % DE INDICE DE RECAUDACIÓN</t>
  </si>
  <si>
    <t>RECAUDACIÓN DE TASAS DE SEGURIDAD</t>
  </si>
  <si>
    <t>GESTIÓN DE LA SEGURIDAD DEL AEROPUERTO</t>
  </si>
  <si>
    <t>85 % DE SATISFACCIÓN DE LA CIUDADANÍA RESPECTO AL SERVICIO DE SEGURIDAD</t>
  </si>
  <si>
    <t>CIUDADANÍA SATISFECHA CON EL SERVICIO DE SEGURIDAD</t>
  </si>
  <si>
    <t>80% DE OBJETOS OLVIDADOS RECUPERADOS</t>
  </si>
  <si>
    <t>OBJETOS OLVIDADOS RECUPERADOS</t>
  </si>
  <si>
    <t>75% DE SATISFACCIÓN DE LOS USUARIOS DEL SERVICIO DE TCA</t>
  </si>
  <si>
    <t>SATISFACCIÓN DE LOS USUARIOS DEL SERVICIO DE TCA</t>
  </si>
  <si>
    <t>24 H EN TIEMPOS DE ENTREGA DE VIDEOS DE SEGURIDAD (HORAS)</t>
  </si>
  <si>
    <t xml:space="preserve">ENTREGA DE VIDEOS DE SEGURIDAD </t>
  </si>
  <si>
    <t>80 % DE RECLAMOS TOTALES RESUELTOS EN FORMA OPORTUNA</t>
  </si>
  <si>
    <t xml:space="preserve">RECLAMOS TOTALES RESUELTOS EN FORMA OPORTUNA </t>
  </si>
  <si>
    <t>80% DE EFICIENCIA EN LA EJECUCIÓN PRESUPUESTARIO.</t>
  </si>
  <si>
    <t>EJECUCIÓN PRESUPUESTARIA</t>
  </si>
  <si>
    <t>35% DE EFICIENCIA OPERACIONAL</t>
  </si>
  <si>
    <t xml:space="preserve">EFICIENCIA OPERACIONAL </t>
  </si>
  <si>
    <t>15% DE PROCESOS ADMINISTRATIVOS QUE HAN SIDO SISTEMATIZADOS</t>
  </si>
  <si>
    <t>PROCESOS ADMINISTRATIVOS SISTEMATIZADOS</t>
  </si>
  <si>
    <t>3 NUEVAS HERRAMIENTAS E INNOVACIONES</t>
  </si>
  <si>
    <t xml:space="preserve">NUEVAS HERRAMIENTAS E INNOVACIONES </t>
  </si>
  <si>
    <t>85% DE ACTIVOS QUE CUMPLEN LA VIGENCIA TECNOLÓGICA</t>
  </si>
  <si>
    <t xml:space="preserve">VIGENCIA TECNOLÓGICA DE ACTIVOS </t>
  </si>
  <si>
    <t>4 MILLONES DE USD DE RESULTADO OPERACIONAL</t>
  </si>
  <si>
    <t>RESULTADO OPERACIONAL</t>
  </si>
  <si>
    <t>38 HORAS DE CAPACITACION POR PERSONA POR AÑO</t>
  </si>
  <si>
    <t xml:space="preserve">SERVIDORES PÚBLICOS CAPACITADOS </t>
  </si>
  <si>
    <t>93% DEL PERSONAL CON NOMBRAMIENTO</t>
  </si>
  <si>
    <t xml:space="preserve">SERVIDORES PÚBLICOS CON NOMBRAMIENTO </t>
  </si>
  <si>
    <t>5% DE INDICE DE ROTACION DE MANDOS MEDIOS</t>
  </si>
  <si>
    <t>ROTACION DE MANDOS MEDIOS</t>
  </si>
  <si>
    <t>7% DE ROTACION DE NIVEL OPERATIVO</t>
  </si>
  <si>
    <t>ROTACION DE NIVEL OPERATIVO</t>
  </si>
  <si>
    <t>4% PORCENTAJE DE FUNCIONARIOS CON DISCAPACIDAD</t>
  </si>
  <si>
    <t>ARTICULO 64 DE LA LOSEP Y ARTICULO 27 DEL RIATH CUMPLIDOS</t>
  </si>
  <si>
    <r>
      <t xml:space="preserve">SECTOR: </t>
    </r>
    <r>
      <rPr>
        <sz val="11"/>
        <color indexed="8"/>
        <rFont val="Calibri"/>
        <family val="2"/>
      </rPr>
      <t>DESARROLLO PRODUCTIVO</t>
    </r>
  </si>
  <si>
    <t>AGENCIA DE COORDINACION DISTRITAL DE COMERCIO</t>
  </si>
  <si>
    <t>EJECUTAR LA GESTIÓN PRESUPUESTARIA MUNICIPAL HASTA LLEGAR AL 100%.</t>
  </si>
  <si>
    <t xml:space="preserve"> PARQUE TECNOLÓGICO RENOVADO Y ACTUALIZADO</t>
  </si>
  <si>
    <t xml:space="preserve"> PLAN DE GESTIÓN ADMINISTRATIVA</t>
  </si>
  <si>
    <t xml:space="preserve"> PAGO DE SERVICIOS </t>
  </si>
  <si>
    <t xml:space="preserve"> PLAN DE COMUNICACIÓN INTERNA Y EXTERNA DE LA ACDC</t>
  </si>
  <si>
    <t xml:space="preserve"> CENTRO DE ATENCIÓN AL USUARIO</t>
  </si>
  <si>
    <t>NUEVA ORDENANZA METROPOLITANA PARA LA EXPEDICIÓN DEL CÓDIGO DE COMERCIO DEL DMQ</t>
  </si>
  <si>
    <t>REGLAMENTACIÓN INTERNA DE PROCESOS</t>
  </si>
  <si>
    <t>NÓMINA PERSONAL ACDC</t>
  </si>
  <si>
    <t>AREA DE CENTROS COMERCIALES POPULARES</t>
  </si>
  <si>
    <t>SISTEMA DE COMERCIALIZACIÓN DEL DMQ</t>
  </si>
  <si>
    <t>GESTIÓN DE CENTROS COMERCIALES POPULARES</t>
  </si>
  <si>
    <t>ADJUDICACIÓN DEL 50 % DE LOCALES COMERCIALES DE LOS 9 CCP</t>
  </si>
  <si>
    <t xml:space="preserve"> TRANSFERNCIAS DE DOMINIO DE 863 LOCALES DE PROPIEDAD MUNICIPAL DE LOS CENTROS COMERCIALES, EQUIVALENTE AL (50%) DEL TOTAL DE LOCALES DE PROPIEDAD MUNICIPAL</t>
  </si>
  <si>
    <t xml:space="preserve"> FORTALECIMIENTO ORGANIZATIVO Y COMPETITIVO EN CCP</t>
  </si>
  <si>
    <t>LEVANTAMIENTO DE DATOS Y ELABORACION DEL CATASTRO DE LOS LOCALES DE LOS CENTROS COMERCIALES.</t>
  </si>
  <si>
    <t>TRANSFERENCIA DE LA GESTION ADMINISTRATRIVA DE LOS CENTROS COMERCIALES.</t>
  </si>
  <si>
    <t xml:space="preserve"> PLANIFICAR Y CONSTITUIR NUEVOS CENTROS COMERCIALES POPULARES, A TRAVÉS DE ALIANZAS PÚBLICO PRIVADAS.</t>
  </si>
  <si>
    <t>AREA DE COMERCIO AUTONOMO</t>
  </si>
  <si>
    <t>GESTIÓN DEL COMERCIO AUTÓNOMO</t>
  </si>
  <si>
    <t xml:space="preserve">INFORMACIÓN, SISTEMATIZACIÓN Y ORGANIZACIÓN DEL 80% DEL COMERCIO AUTÓNOMO EN EL DMQ. </t>
  </si>
  <si>
    <t>CENSO DEL TRABAJO AUTÓNOMOEN EL DMQ</t>
  </si>
  <si>
    <t>CARNETIZACIÓN  A 5.000 TRABAJADORES  AUTÓNOMOS DEL DMQ</t>
  </si>
  <si>
    <t xml:space="preserve"> POLÍTICAS PARA LA REGULACIÓN Y CONTROL DEL COMERCIO AUTÓNOMO</t>
  </si>
  <si>
    <t xml:space="preserve">JORNADAS DE REFLEXION CON ORGANIZACIONES DE COMERCIANTES AUTÓNOMOS </t>
  </si>
  <si>
    <t xml:space="preserve"> POLITICAS PUBLICAS PARA LA IMPLEMENTACIÓN DE NUEVO MOBILIARIO URBANO EN EL DMQ</t>
  </si>
  <si>
    <t xml:space="preserve"> IMPLEMETACIÓN DEL SITA</t>
  </si>
  <si>
    <t xml:space="preserve"> ESTUDIO DEL COMERCIO AUTÓNOMO EN EL DMQ</t>
  </si>
  <si>
    <t xml:space="preserve">2.000 COMERCIANTES AUTÓNOMOS REGULARIZADOS CAPACITADOS EN EL MEJORAMIENTO DE SUS ACTIVIDADES DE COMERCIO </t>
  </si>
  <si>
    <t>CAPACITACIÓN A 2.000 COMERCIANTES AUTÓNOMOS REGULARIZADOS,</t>
  </si>
  <si>
    <t>DISCUSIÓN Y ANÁLISIS DEL COMERCIO AUTÓMO EN EL DMQ</t>
  </si>
  <si>
    <t>EVENTOS DE DISCUSIÓN Y ANÁLISIS DE LA GESTIÓN DEL COMERCIO AUTÓNOMO EN EL DMQ</t>
  </si>
  <si>
    <t>CONSTRUCCIÓN DE POLÍTICAS QUE PERMITAN REGULAR, CONTROLAR Y ORGANIZAR EL COMERCIO AUTÓNOMO</t>
  </si>
  <si>
    <t>AREA DE LOGISTICA Y OPERACIONES</t>
  </si>
  <si>
    <t>CONSTRUCCIÓN DE NUEVOS MERCADOS</t>
  </si>
  <si>
    <t>OPTIMIZACIÓN DEL SISTEMA DE COMERCILIZACIÓN Y NUEVO MODELO DE GESTIÓN</t>
  </si>
  <si>
    <t xml:space="preserve">CONSTRUCCIÓN NUEVO MERCADO DE CALDERON </t>
  </si>
  <si>
    <t>CONSTRUCCIÓN PRIMERA ESTAPA DE LA NUEVA CENTRAL MAYORISTA DE ABASTECIMIENTO Y COMERCIALIZACIÓN DEL DISTRITO METROPOLITANO DE QUITO</t>
  </si>
  <si>
    <t>MEJORAMIENTO DE INFRAESTRUCTURA</t>
  </si>
  <si>
    <t>17 MERCADOS MUNICIPALES REMODELADOS Y REHABILITADOS EN SU INFRAESTRUCTURA FÍSICA, APLICANDO UN NUEVO MODELO DE GESTIÓN, PARA SU FUNCIONAMIENTO Y OPERACIÓN EN EL DMQ</t>
  </si>
  <si>
    <t>REMODELACIÓN DEL MERCADO CHIRIYACU</t>
  </si>
  <si>
    <t>REMODELACIÓN DEL MERCADO AMERICA</t>
  </si>
  <si>
    <t>REMODELACIÓN DEL MERCADO ARENAS</t>
  </si>
  <si>
    <t>REMODELACIÓN DEL MERCADO COTOCOLLAO</t>
  </si>
  <si>
    <t>REMODELACIÓN DEL MERCADO EL QUINCHE</t>
  </si>
  <si>
    <t>REMODELACIÓN DEL MERCADO CARCELEN</t>
  </si>
  <si>
    <t>REMODELACIÓN DEL MERCADO IÑAQUITO</t>
  </si>
  <si>
    <t>REMODELACIÓN DEL MERCADO LA HOSPITALARIA</t>
  </si>
  <si>
    <t>REMODELACIÓN DEL MERCADO LA MAGDALENA</t>
  </si>
  <si>
    <t>REMODELACIÓN DEL MERCADO LAS CUADRAS</t>
  </si>
  <si>
    <t>REMODELACIÓN DEL MERCADO SAN ROQUE</t>
  </si>
  <si>
    <t>REMODELACIÓN DEL SUPER MERCADO DEL NORTE</t>
  </si>
  <si>
    <t>REMODELACIÓN DEL MERCADO YARUQUI</t>
  </si>
  <si>
    <t>REMODELACIÓN DEL MERCADO EL ARENAL</t>
  </si>
  <si>
    <t>REMODELACIÓN DEL MERCADO TUMBACO</t>
  </si>
  <si>
    <t>REHABILITACION DEL MERCADO CALDERON</t>
  </si>
  <si>
    <t>REHABILITACION DEL CENTRO COMERCIAL COMITÉ DEL PUEBLO</t>
  </si>
  <si>
    <t>REHABILITACION DEL MERCADO  PIFO</t>
  </si>
  <si>
    <t>MANTENIMIENTO DE INFRAESTRUCTURA DE MERCADOS, FERIAS Y CCP POR GESTIÓN PROPIA</t>
  </si>
  <si>
    <t>5 PROYECTOS DE REUBICACIÓN DE COMERCIANTES AUTÓNOMOS REGULARIZADOS</t>
  </si>
  <si>
    <t xml:space="preserve"> MEJORAMIENTO INFRAESTRUCTURA DE PLATAFORMAS PARA REUBICACIÓN DE  TRABAJADORES AUTÓNOMOS REGULARIZADOS DEL DMQ</t>
  </si>
  <si>
    <t>AREA DE MERCADOS, FERIAS Y PLATAFORMAS MUNICIPALES</t>
  </si>
  <si>
    <t>GESTIÓN DEL COMERCIO EN MERCADOS Y FERIAS</t>
  </si>
  <si>
    <t>10 MERCADOS CON NUEVOS MODELOS DE GESTIÓN, EN FUNCIONAMIENTO</t>
  </si>
  <si>
    <t xml:space="preserve"> SISTEMA DE SEGURIDAD PARA LA RED DE MERCADOS DEL DMQ</t>
  </si>
  <si>
    <t>TALLERES DE CAPACITACIÓN EN TEMAS DE GESTIÓN Y ADMINISTRACIÓN, APLICACIÓN DE ORDENANZAS Y, NUEVOS MODELOS DE GESTIÓN.</t>
  </si>
  <si>
    <t>CAPACITACIÓN A COMERCIANTES SOBRE NUEVO MODELO DE GESTIÓN DE RED DE MERCADOS  DEL DMQ</t>
  </si>
  <si>
    <t>30% DE MERCADOS, FERIAS Y PLATAFORMAS EN EL DMQ, MEJORAN LA GESTIÓN Y OPERACIÓN</t>
  </si>
  <si>
    <t>ACTUALIZACIÓN CATASTRAL Y COMITÉ DE ADJUDICACION DE PUESTOS, EN EJECUCIÓN</t>
  </si>
  <si>
    <t>MERCADOS CON ROTULACIÓN INTERNA Y EXTERNA</t>
  </si>
  <si>
    <t xml:space="preserve"> EVENTOS SOCIALES Y CULTURALES EN MERCADOS Y FERIAS DEL DMQ</t>
  </si>
  <si>
    <t>EMPRESA PUBLICA MERCADO MAYORISTA</t>
  </si>
  <si>
    <t>MEJORAMIENTO Y REGULACIÓN DE OPERACIONES</t>
  </si>
  <si>
    <t>20% DEL SISTEMA DE COMERCIALIZACIÒN MEJORADO</t>
  </si>
  <si>
    <t>PREDIO MUNICIPAL MMQEP-REGULARIZADO</t>
  </si>
  <si>
    <t>SERVICIOS BÀSICOS REESTRUCTURADOS CON INFRAESTRUCTURA OPTIMA</t>
  </si>
  <si>
    <t>ESTUDIO DE PREFACTIBILIDAD PARA LA REUBICACIÒN DEL CENTRO DE DESECHOS SOLIDOS REALIZADO</t>
  </si>
  <si>
    <t xml:space="preserve"> IMPLEMENTACIÒN DEL PLAN DE HIGIENE, CONTROL DE PLAGAS Y EXPENDIO DE ALIMENTOS</t>
  </si>
  <si>
    <t xml:space="preserve"> LEVANTAMIENTO ESTADISTICO DE VOLUMENES DE COMERCIALIZACIÒN REALIZADO</t>
  </si>
  <si>
    <t>CAPACITACIÒN COMERCIAL REALIZADA</t>
  </si>
  <si>
    <t xml:space="preserve"> SERVICIO DE VIGILANCIA Y ASEO IMPLEMENTADO Y EN FUNCIONAMIENTO DE LAS INSTALACIONES DEL MERCADO MAYORISTA DE QUITO</t>
  </si>
  <si>
    <t xml:space="preserve"> PLAN DE MOVILIDAD IMPLEMENTADO</t>
  </si>
  <si>
    <t>75% DE LOS PROCESOS ADMINISTRATIVOS MEJORADOS</t>
  </si>
  <si>
    <t>LEVANTAMIENTO DE PROCESOS DEL MMQ-EP</t>
  </si>
  <si>
    <t>PLAN INFORMATICO IMPLEMENTADO</t>
  </si>
  <si>
    <t xml:space="preserve"> SERVICIOS  PAGADOS</t>
  </si>
  <si>
    <t>COMPETENCIAS DE TALENTO HUMANO DESARROLLADO AL 100%</t>
  </si>
  <si>
    <t>SISTEMA DE GESTIÓN DEL TALENTO HUMANO IMPLEMENTADO</t>
  </si>
  <si>
    <r>
      <rPr>
        <b/>
        <sz val="11"/>
        <color indexed="8"/>
        <rFont val="Calibri"/>
        <family val="2"/>
      </rPr>
      <t>SECTOR:</t>
    </r>
    <r>
      <rPr>
        <sz val="11"/>
        <color theme="1"/>
        <rFont val="Calibri"/>
        <family val="2"/>
        <scheme val="minor"/>
      </rPr>
      <t xml:space="preserve"> AGENCIA DE COMERCIO</t>
    </r>
  </si>
  <si>
    <t>SECRETARIA DE COMUNICACION</t>
  </si>
  <si>
    <t>DIFUSIÓN Y PUBLICIDAD</t>
  </si>
  <si>
    <t>ESTABLECER LINEAMIENTOS Y POLITICAS INTERNAS DENTRO DEL MARCO DE LA LEY, PARA VIABILIZAR LOS PROCESOS GENERADOS POR LA SECRETARIA DE COMUNICACIÓN EN EL MUNICIPIO DE QUITO</t>
  </si>
  <si>
    <t>GENERACION DE PROPUESTAS Y LINEAS ESTRATEGICAS DE LA POLITICA MUNICIPAL DE COMUNICACIÓN</t>
  </si>
  <si>
    <t xml:space="preserve">GESTIÓN ADMINISTRATIVA   </t>
  </si>
  <si>
    <t>90% DE EJECUCION PRESUPUESTARIA</t>
  </si>
  <si>
    <t>APOYO ADMINISTRATIVO A LA GSTION TECNICA DE LA SECRETARIA DE COMUNICACIÓN</t>
  </si>
  <si>
    <t>GESTION DE LA MOMINA</t>
  </si>
  <si>
    <t>DIRECCION METROPOLITANA DE MEDIOS PUBLICOS</t>
  </si>
  <si>
    <t>COMUNICAR A 437500 PERSONAS ACERCA DE LA GESTION INSTITUCIONAL A TRAVES DE MEDIOS PUBLICOS INSTITUCIONALES RADIO AM, RADIO FM Y EL PERIODICO QUITEÑO</t>
  </si>
  <si>
    <t>GESTION COMUNICACIONAL RADIO MUNICIPAL 720 AM</t>
  </si>
  <si>
    <t>GESTION COMUNICACIONAL RADIO DISTRITO 102.9 FM</t>
  </si>
  <si>
    <t>PUBLICACION DEL PERIODICO EL QUITEÑO</t>
  </si>
  <si>
    <t>COBERTURAS INFORMATIVAS CON AGENCIAS INTERNACIONALES</t>
  </si>
  <si>
    <t>DIRECCION METROPOLITANA DE PRODUCCION Y GESTION INFORMATIVA</t>
  </si>
  <si>
    <t>COMUNICAR A 1320000 PERSONAS ACERCA DE LA GESTION INSTITUCIONAL A TRAVES DE MEDIOS PUBLICOS INSTITUCIONALES (SITIO WEB DEL MUNICIPIO, SITIO WEB DE LA AGENCIA DE NOTICIAS, REDES SOCIALES DEL MUNICIPIO DE QUITO, REDES SOCIALES DE LA AGENCIA DE NOTICIAS</t>
  </si>
  <si>
    <t>SERVICIO DE MONITOREO INFORMATIVO</t>
  </si>
  <si>
    <t>ENCUESTAS DE OPINION PUBLICA</t>
  </si>
  <si>
    <t>MANTENIMIENTO DE LA PAGINA WEB DEL MUNICIPIO WWW.QUITO.GOB.EC</t>
  </si>
  <si>
    <t>REDES SOCIALES</t>
  </si>
  <si>
    <t>MANTENIMIENTO DEL SITIO WEB DE LA AGENCIA DE NOTICIAS</t>
  </si>
  <si>
    <t>DIRECCION METROPOLITANA DE PUBLICIDAD E IMAGEN INSTITUCIONAL</t>
  </si>
  <si>
    <t>MANTENER INFORMADA AL 60% DE LA POBLACION DEL DMQ SOBRE LA GESTION INSTITUCIONAL A TRAVES DE CAMPAÑAS DE COMUNICACIÓN ESTRATEGICAS</t>
  </si>
  <si>
    <t>REALIZAR Y DIFUNDIR CAMPAÑAS DE COMUNICACIÓN REFERENTES A LAS ACTIVIDADES DEL MUNICIPIO DEL QUITO A FAVOR DE LA CIUDADANIA</t>
  </si>
  <si>
    <r>
      <t xml:space="preserve">SECTOR: </t>
    </r>
    <r>
      <rPr>
        <sz val="11"/>
        <color theme="1"/>
        <rFont val="Calibri"/>
        <family val="2"/>
        <scheme val="minor"/>
      </rPr>
      <t>COMUNICACIÓN</t>
    </r>
  </si>
  <si>
    <t xml:space="preserve">TOTAL SECTOR </t>
  </si>
  <si>
    <t>PARTICIPACION EN EL 100% DE ESTUDIOS REQUERIDOS</t>
  </si>
  <si>
    <t>ADMINISTRACIÓN, FISCALIZACION, CONSULTORIAS-CONTRAPARTE TECNICA DE ESTUDIOS DE MOVILIDAD</t>
  </si>
  <si>
    <t>ATENCIÓN AL 100% DE REQUERIMIENTOS</t>
  </si>
  <si>
    <t>GENERACION DE LINEAS ESTRATÉGICAS PARA PROYECTOS DE TRANSPORTE PÚBLICO</t>
  </si>
  <si>
    <t>100% IMPLEMENTADO Y 20% OPERACIÓN DE LOS SISTEMAS (OPERACIÓN A PARTIR DEL TERCER TRIMESTRE 2016)</t>
  </si>
  <si>
    <t xml:space="preserve">IMPLEMENTACION Y OPERACIÓN DE LOS SISTEMAS INTELIGENTES DE TRANSPORTE (SIR- SAE-SIU) </t>
  </si>
  <si>
    <t>IMPLEMENTAR UNA ESTRATEGIA PARA EL MEJORAMIENTO DE LA MOVILIDAD PEATONAL</t>
  </si>
  <si>
    <t>UN ESTUDIO PARA DETERMINAR LOS EJES Y PROYECTOS ESTRATEGICOS DEL AREA NO MOTORIZADA CONCLUIDO</t>
  </si>
  <si>
    <t>MANTENER EL SERVICIO DOMINICAL</t>
  </si>
  <si>
    <t>GENERACION DE LINEAS ESTRATÉGICAS PARA PROYECTOS DE TRANSPORTE COMERCIAL</t>
  </si>
  <si>
    <t>PLAN MAESTRO DE MOVILIDAD NO MOTORIZADA</t>
  </si>
  <si>
    <t>RESPUESTA AL 100% DE ESTUDIOS ENVIADOS PARA ANALISIS</t>
  </si>
  <si>
    <t xml:space="preserve">APROBACION DE ESTUDIOS DE IMPACTO DE TRAFICO Y MEDIDAS DE MITIGACION </t>
  </si>
  <si>
    <t>ATENCIÓN AL 100% DE LOS ESTUDIOS SOLICITADOS</t>
  </si>
  <si>
    <t xml:space="preserve">ELABORACION DE ESTUDIOS DE TRÁFICO Y SEGURIDAD VIAL </t>
  </si>
  <si>
    <t xml:space="preserve">ATENCIÓN Y PARTICIPACIÓN EN EL 100% DE LAS PROPUESTAS REQUERIDAS </t>
  </si>
  <si>
    <t>GENERACIÓN DE PROPUESTAS DE NORMATIVAS DE MOVILIDAD (NUEVAS Y REFORMAS) POR REQUERIMIENTOS DE LA ADMINISTRACIÓN</t>
  </si>
  <si>
    <t>55% DE AVANCE DE LA CONSTRUCCION DE LA LINEA NORTE (PISULI - ROLDOS) HASTA DICIEMBRE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</si>
</sst>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00\ _€_-;\-* #,##0.00\ _€_-;_-* &quot;-&quot;??\ _€_-;_-@_-"/>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0"/>
      <name val="Calibri"/>
      <family val="2"/>
    </font>
    <font>
      <sz val="10"/>
      <color theme="1"/>
      <name val="Calibri"/>
      <family val="2"/>
      <scheme val="minor"/>
    </font>
    <font>
      <b/>
      <sz val="14"/>
      <color theme="1"/>
      <name val="Calibri"/>
      <family val="2"/>
      <scheme val="minor"/>
    </font>
    <font>
      <sz val="10"/>
      <name val="Calibri"/>
      <family val="2"/>
      <scheme val="minor"/>
    </font>
    <font>
      <b/>
      <sz val="10"/>
      <color theme="1"/>
      <name val="Calibri"/>
      <family val="2"/>
      <scheme val="minor"/>
    </font>
    <font>
      <sz val="11"/>
      <color theme="0"/>
      <name val="Calibri"/>
      <family val="2"/>
      <scheme val="minor"/>
    </font>
    <font>
      <sz val="11"/>
      <name val="Calibri"/>
      <family val="2"/>
      <scheme val="minor"/>
    </font>
    <font>
      <sz val="9"/>
      <color theme="1"/>
      <name val="Calibri"/>
      <family val="2"/>
      <scheme val="minor"/>
    </font>
    <font>
      <b/>
      <sz val="11"/>
      <name val="Calibri"/>
      <family val="2"/>
      <scheme val="minor"/>
    </font>
    <font>
      <sz val="8"/>
      <color rgb="FF000000"/>
      <name val="Arial"/>
      <family val="2"/>
    </font>
    <font>
      <sz val="12"/>
      <color theme="1"/>
      <name val="Calibri"/>
      <family val="2"/>
      <scheme val="minor"/>
    </font>
    <font>
      <sz val="9"/>
      <name val="Calibri"/>
      <family val="2"/>
    </font>
    <font>
      <sz val="9"/>
      <name val="Calibri"/>
      <family val="2"/>
      <scheme val="minor"/>
    </font>
    <font>
      <b/>
      <sz val="11"/>
      <color theme="1"/>
      <name val="Arial"/>
      <family val="2"/>
    </font>
    <font>
      <sz val="11"/>
      <color theme="1"/>
      <name val="Arial"/>
      <family val="2"/>
    </font>
    <font>
      <b/>
      <sz val="10"/>
      <name val="Calibri"/>
      <family val="2"/>
      <scheme val="minor"/>
    </font>
    <font>
      <sz val="10"/>
      <color theme="1"/>
      <name val="Calibri Light"/>
      <family val="2"/>
      <scheme val="major"/>
    </font>
    <font>
      <sz val="10"/>
      <color theme="1"/>
      <name val="Calibri"/>
      <family val="2"/>
    </font>
    <font>
      <sz val="10"/>
      <color rgb="FF000000"/>
      <name val="Calibri"/>
      <family val="2"/>
    </font>
    <font>
      <sz val="10"/>
      <color indexed="8"/>
      <name val="Calibri"/>
      <family val="2"/>
    </font>
    <font>
      <b/>
      <sz val="14"/>
      <name val="Calibri"/>
      <family val="2"/>
      <scheme val="minor"/>
    </font>
    <font>
      <sz val="11"/>
      <color theme="1"/>
      <name val="Calibri"/>
      <family val="2"/>
    </font>
    <font>
      <sz val="10"/>
      <color rgb="FFFF0000"/>
      <name val="Calibri"/>
      <family val="2"/>
      <scheme val="minor"/>
    </font>
    <font>
      <b/>
      <sz val="11"/>
      <color indexed="8"/>
      <name val="Calibri"/>
      <family val="2"/>
    </font>
  </fonts>
  <fills count="6">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9">
    <xf numFmtId="0" fontId="0" fillId="0" borderId="0"/>
    <xf numFmtId="165" fontId="1" fillId="0" borderId="0" applyFont="0" applyFill="0" applyBorder="0" applyAlignment="0" applyProtection="0"/>
    <xf numFmtId="0" fontId="3" fillId="0" borderId="0"/>
    <xf numFmtId="0" fontId="3" fillId="0" borderId="0"/>
    <xf numFmtId="165" fontId="1" fillId="0" borderId="0" applyFont="0" applyFill="0" applyBorder="0" applyAlignment="0" applyProtection="0"/>
    <xf numFmtId="165" fontId="1" fillId="0" borderId="0" applyFont="0" applyFill="0" applyBorder="0" applyAlignment="0" applyProtection="0"/>
    <xf numFmtId="0" fontId="25" fillId="0" borderId="0"/>
    <xf numFmtId="164" fontId="1" fillId="0" borderId="0" applyFont="0" applyFill="0" applyBorder="0" applyAlignment="0" applyProtection="0"/>
    <xf numFmtId="164" fontId="1" fillId="0" borderId="0" applyFont="0" applyFill="0" applyBorder="0" applyAlignment="0" applyProtection="0"/>
  </cellStyleXfs>
  <cellXfs count="483">
    <xf numFmtId="0" fontId="0" fillId="0" borderId="0" xfId="0"/>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165" fontId="7" fillId="0" borderId="3" xfId="1" applyFont="1" applyFill="1" applyBorder="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horizontal="left" vertical="center" wrapText="1"/>
    </xf>
    <xf numFmtId="0" fontId="0" fillId="0" borderId="0" xfId="0"/>
    <xf numFmtId="0" fontId="2" fillId="0" borderId="0" xfId="0" applyFont="1" applyAlignment="1">
      <alignment vertical="center"/>
    </xf>
    <xf numFmtId="165" fontId="2" fillId="2" borderId="1" xfId="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7" fillId="0" borderId="1" xfId="0" applyFont="1" applyFill="1" applyBorder="1" applyAlignment="1">
      <alignment horizontal="left" vertical="center" wrapText="1"/>
    </xf>
    <xf numFmtId="165" fontId="7" fillId="0" borderId="1" xfId="1" applyFont="1" applyFill="1" applyBorder="1" applyAlignment="1">
      <alignment horizontal="left" vertical="center"/>
    </xf>
    <xf numFmtId="0" fontId="5" fillId="0" borderId="1" xfId="0" applyFont="1" applyFill="1" applyBorder="1" applyAlignment="1">
      <alignment horizontal="left" vertical="center"/>
    </xf>
    <xf numFmtId="165" fontId="5" fillId="0" borderId="1" xfId="0" applyNumberFormat="1" applyFont="1" applyBorder="1" applyAlignment="1">
      <alignment horizontal="left" vertical="center" wrapText="1"/>
    </xf>
    <xf numFmtId="0" fontId="2" fillId="2" borderId="1" xfId="0" applyFont="1" applyFill="1" applyBorder="1" applyAlignment="1">
      <alignment horizontal="center" vertical="center"/>
    </xf>
    <xf numFmtId="0" fontId="0" fillId="0" borderId="0" xfId="0" applyFill="1" applyBorder="1" applyAlignment="1">
      <alignment vertical="center"/>
    </xf>
    <xf numFmtId="0" fontId="6" fillId="0" borderId="0" xfId="0" applyFont="1" applyAlignment="1">
      <alignment horizontal="center" vertical="center"/>
    </xf>
    <xf numFmtId="0" fontId="5" fillId="0" borderId="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165" fontId="5" fillId="0" borderId="1" xfId="1" applyFont="1" applyFill="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Fill="1" applyBorder="1" applyAlignment="1">
      <alignment vertical="center"/>
    </xf>
    <xf numFmtId="165" fontId="7" fillId="0" borderId="1" xfId="1" applyFont="1" applyFill="1" applyBorder="1" applyAlignment="1">
      <alignment horizontal="center" vertical="center"/>
    </xf>
    <xf numFmtId="0" fontId="5" fillId="0" borderId="5" xfId="0" applyFont="1" applyFill="1" applyBorder="1" applyAlignment="1">
      <alignment horizontal="left" vertical="center" wrapText="1"/>
    </xf>
    <xf numFmtId="165" fontId="8" fillId="2" borderId="1" xfId="1"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165" fontId="5" fillId="0" borderId="1" xfId="0" applyNumberFormat="1" applyFont="1" applyBorder="1" applyAlignment="1">
      <alignment horizontal="left" vertical="center" wrapText="1"/>
    </xf>
    <xf numFmtId="0" fontId="5" fillId="0" borderId="3" xfId="0" applyFont="1" applyFill="1" applyBorder="1" applyAlignment="1">
      <alignment vertical="center" wrapText="1"/>
    </xf>
    <xf numFmtId="165" fontId="5" fillId="0" borderId="1" xfId="1" applyFont="1" applyBorder="1" applyAlignment="1">
      <alignment vertical="center" wrapText="1"/>
    </xf>
    <xf numFmtId="165" fontId="5" fillId="0" borderId="1" xfId="1" applyFont="1" applyBorder="1" applyAlignment="1">
      <alignment horizontal="left" vertical="center" wrapText="1"/>
    </xf>
    <xf numFmtId="165" fontId="5" fillId="0" borderId="1" xfId="1" applyFont="1" applyBorder="1" applyAlignment="1">
      <alignment vertical="center"/>
    </xf>
    <xf numFmtId="0" fontId="5" fillId="0" borderId="6" xfId="0" applyFont="1" applyBorder="1" applyAlignment="1">
      <alignment horizontal="left" vertical="center" wrapText="1"/>
    </xf>
    <xf numFmtId="165" fontId="5" fillId="0" borderId="3" xfId="1" applyFont="1" applyFill="1" applyBorder="1" applyAlignment="1">
      <alignment vertical="center"/>
    </xf>
    <xf numFmtId="165" fontId="5" fillId="0" borderId="1" xfId="0" applyNumberFormat="1" applyFont="1" applyBorder="1" applyAlignment="1">
      <alignment horizontal="left" vertical="center"/>
    </xf>
    <xf numFmtId="165" fontId="5" fillId="0" borderId="1" xfId="0" applyNumberFormat="1" applyFont="1" applyBorder="1" applyAlignment="1">
      <alignment vertical="center"/>
    </xf>
    <xf numFmtId="165" fontId="7" fillId="0" borderId="3" xfId="1" applyFont="1" applyFill="1" applyBorder="1" applyAlignment="1">
      <alignment horizontal="center" vertical="center"/>
    </xf>
    <xf numFmtId="165" fontId="5" fillId="0" borderId="7" xfId="1"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Fill="1" applyBorder="1" applyAlignment="1">
      <alignment vertical="center" wrapText="1"/>
    </xf>
    <xf numFmtId="165" fontId="5" fillId="0" borderId="1" xfId="5"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1" xfId="0" applyFont="1" applyBorder="1" applyAlignment="1">
      <alignment vertical="center" wrapText="1"/>
    </xf>
    <xf numFmtId="0" fontId="7" fillId="0" borderId="1" xfId="0" applyFont="1" applyFill="1" applyBorder="1" applyAlignment="1">
      <alignment vertical="center" wrapText="1"/>
    </xf>
    <xf numFmtId="0" fontId="7" fillId="0" borderId="3" xfId="0" applyFont="1" applyFill="1" applyBorder="1" applyAlignment="1">
      <alignment horizontal="left" vertical="center" wrapText="1"/>
    </xf>
    <xf numFmtId="0" fontId="5" fillId="0" borderId="1" xfId="0" applyFont="1" applyBorder="1" applyAlignment="1">
      <alignment wrapText="1"/>
    </xf>
    <xf numFmtId="0" fontId="5" fillId="0" borderId="3" xfId="0" applyFont="1" applyBorder="1" applyAlignment="1">
      <alignment horizontal="left" vertical="center" wrapText="1"/>
    </xf>
    <xf numFmtId="0" fontId="5" fillId="0" borderId="0" xfId="0" applyFont="1" applyAlignment="1">
      <alignment vertical="center"/>
    </xf>
    <xf numFmtId="0" fontId="2" fillId="0" borderId="0" xfId="0" applyFont="1" applyAlignment="1">
      <alignment horizontal="left"/>
    </xf>
    <xf numFmtId="165" fontId="5" fillId="0" borderId="1" xfId="1" applyFont="1" applyFill="1" applyBorder="1"/>
    <xf numFmtId="0" fontId="5" fillId="0" borderId="1" xfId="0" applyFont="1" applyFill="1" applyBorder="1" applyAlignment="1">
      <alignment wrapText="1"/>
    </xf>
    <xf numFmtId="0" fontId="5" fillId="0" borderId="1" xfId="0" applyFont="1" applyFill="1" applyBorder="1"/>
    <xf numFmtId="0" fontId="5" fillId="0" borderId="1" xfId="0" applyFont="1" applyBorder="1"/>
    <xf numFmtId="0" fontId="8" fillId="2" borderId="1" xfId="0" applyFont="1" applyFill="1" applyBorder="1" applyAlignment="1">
      <alignment horizontal="center" vertical="center"/>
    </xf>
    <xf numFmtId="4" fontId="10" fillId="0" borderId="0" xfId="0" applyNumberFormat="1" applyFont="1"/>
    <xf numFmtId="0" fontId="0" fillId="0" borderId="0" xfId="0" applyAlignment="1">
      <alignment vertical="center" wrapText="1"/>
    </xf>
    <xf numFmtId="0" fontId="11" fillId="0" borderId="0" xfId="0" applyFont="1" applyAlignment="1">
      <alignment vertical="center"/>
    </xf>
    <xf numFmtId="0" fontId="10" fillId="0" borderId="0" xfId="0" applyFont="1" applyAlignment="1">
      <alignment vertical="center"/>
    </xf>
    <xf numFmtId="0" fontId="0" fillId="0" borderId="0" xfId="0" applyAlignment="1">
      <alignment wrapText="1"/>
    </xf>
    <xf numFmtId="0" fontId="7" fillId="0" borderId="3" xfId="0" applyFont="1" applyFill="1" applyBorder="1" applyAlignment="1">
      <alignment vertical="center" wrapText="1"/>
    </xf>
    <xf numFmtId="0" fontId="13" fillId="0" borderId="1" xfId="0" applyFont="1" applyBorder="1" applyAlignment="1">
      <alignment vertical="center" wrapText="1"/>
    </xf>
    <xf numFmtId="0" fontId="13" fillId="0" borderId="3" xfId="0" applyFont="1" applyBorder="1" applyAlignment="1">
      <alignment vertical="center" wrapText="1"/>
    </xf>
    <xf numFmtId="0" fontId="13" fillId="0" borderId="8" xfId="0" applyFont="1" applyBorder="1" applyAlignment="1">
      <alignment vertical="center" wrapText="1"/>
    </xf>
    <xf numFmtId="4" fontId="7" fillId="0" borderId="1" xfId="0" applyNumberFormat="1" applyFont="1" applyFill="1" applyBorder="1" applyAlignment="1">
      <alignment vertical="center" wrapText="1"/>
    </xf>
    <xf numFmtId="165" fontId="13" fillId="0" borderId="1" xfId="1" applyFont="1" applyBorder="1" applyAlignment="1">
      <alignment vertical="center" wrapText="1"/>
    </xf>
    <xf numFmtId="0" fontId="5" fillId="0" borderId="0" xfId="0" applyFont="1" applyBorder="1" applyAlignment="1">
      <alignment vertical="center" wrapText="1"/>
    </xf>
    <xf numFmtId="0" fontId="5" fillId="0" borderId="13" xfId="0" applyFont="1" applyBorder="1" applyAlignment="1">
      <alignment vertical="center" wrapText="1"/>
    </xf>
    <xf numFmtId="165" fontId="12" fillId="2" borderId="1" xfId="1" applyFont="1" applyFill="1" applyBorder="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165" fontId="1" fillId="0" borderId="0" xfId="1" applyFont="1" applyAlignment="1">
      <alignment vertical="center"/>
    </xf>
    <xf numFmtId="164" fontId="7" fillId="0" borderId="3" xfId="1" applyNumberFormat="1" applyFont="1" applyFill="1" applyBorder="1" applyAlignment="1">
      <alignment horizontal="center" vertical="center"/>
    </xf>
    <xf numFmtId="0" fontId="7" fillId="0" borderId="1" xfId="0" applyFont="1" applyBorder="1" applyAlignment="1">
      <alignment vertical="center" wrapText="1"/>
    </xf>
    <xf numFmtId="0" fontId="15"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wrapText="1"/>
    </xf>
    <xf numFmtId="0" fontId="11" fillId="0" borderId="1" xfId="0" applyFont="1" applyBorder="1" applyAlignment="1">
      <alignment horizontal="left" vertical="center" wrapText="1"/>
    </xf>
    <xf numFmtId="0" fontId="5" fillId="0" borderId="3"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16" fillId="0" borderId="1" xfId="0" applyFont="1" applyBorder="1" applyAlignment="1">
      <alignment vertical="center"/>
    </xf>
    <xf numFmtId="0" fontId="16" fillId="0" borderId="3" xfId="0" applyFont="1" applyBorder="1" applyAlignment="1">
      <alignment horizontal="left" vertical="center" wrapText="1"/>
    </xf>
    <xf numFmtId="0" fontId="16" fillId="0" borderId="3" xfId="0" applyFont="1" applyBorder="1" applyAlignment="1">
      <alignment vertical="center" wrapText="1"/>
    </xf>
    <xf numFmtId="0" fontId="7" fillId="0" borderId="3" xfId="0" applyFont="1" applyBorder="1" applyAlignment="1">
      <alignment horizontal="left" vertical="center" wrapText="1"/>
    </xf>
    <xf numFmtId="0" fontId="0" fillId="0" borderId="1" xfId="0" applyFont="1" applyBorder="1" applyAlignment="1">
      <alignment vertical="center"/>
    </xf>
    <xf numFmtId="0" fontId="6" fillId="0" borderId="0" xfId="0" applyFont="1" applyFill="1" applyBorder="1" applyAlignment="1">
      <alignment horizontal="center" vertical="center"/>
    </xf>
    <xf numFmtId="0" fontId="0" fillId="0" borderId="0" xfId="0" applyAlignment="1">
      <alignment vertical="center"/>
    </xf>
    <xf numFmtId="0" fontId="9" fillId="0" borderId="0" xfId="0" applyFont="1" applyAlignment="1">
      <alignment vertical="center"/>
    </xf>
    <xf numFmtId="164" fontId="7" fillId="0" borderId="1" xfId="0" applyNumberFormat="1" applyFont="1" applyBorder="1" applyAlignment="1">
      <alignment horizontal="center" vertical="center"/>
    </xf>
    <xf numFmtId="164" fontId="7" fillId="0" borderId="1" xfId="1" applyNumberFormat="1" applyFont="1" applyFill="1" applyBorder="1" applyAlignment="1">
      <alignment horizontal="center" vertical="center"/>
    </xf>
    <xf numFmtId="0" fontId="5" fillId="3" borderId="1" xfId="0" applyFont="1" applyFill="1" applyBorder="1" applyAlignment="1">
      <alignment horizontal="left" vertical="center" wrapText="1"/>
    </xf>
    <xf numFmtId="0" fontId="7" fillId="3" borderId="3" xfId="0" applyFont="1" applyFill="1" applyBorder="1" applyAlignment="1">
      <alignment vertical="center" wrapText="1"/>
    </xf>
    <xf numFmtId="0" fontId="5" fillId="3" borderId="3" xfId="0" applyFont="1" applyFill="1" applyBorder="1" applyAlignment="1">
      <alignment vertical="center" wrapText="1"/>
    </xf>
    <xf numFmtId="164" fontId="7" fillId="0" borderId="1" xfId="0" applyNumberFormat="1" applyFont="1" applyBorder="1" applyAlignment="1">
      <alignment vertical="center" wrapText="1"/>
    </xf>
    <xf numFmtId="164" fontId="7" fillId="0" borderId="1" xfId="0" applyNumberFormat="1" applyFont="1" applyBorder="1" applyAlignment="1">
      <alignment horizontal="left" vertical="center" wrapText="1"/>
    </xf>
    <xf numFmtId="0" fontId="7" fillId="0" borderId="4" xfId="0" applyFont="1" applyBorder="1" applyAlignment="1">
      <alignment vertical="center" wrapText="1"/>
    </xf>
    <xf numFmtId="0" fontId="7" fillId="0" borderId="2" xfId="0" applyFont="1" applyBorder="1" applyAlignment="1">
      <alignment vertical="center" wrapText="1"/>
    </xf>
    <xf numFmtId="164" fontId="7" fillId="0" borderId="1" xfId="0" applyNumberFormat="1" applyFont="1" applyFill="1" applyBorder="1" applyAlignment="1">
      <alignment horizontal="center" vertical="center"/>
    </xf>
    <xf numFmtId="0" fontId="7" fillId="0" borderId="0" xfId="0" applyFont="1" applyAlignment="1">
      <alignment vertical="center"/>
    </xf>
    <xf numFmtId="164" fontId="7" fillId="0" borderId="6" xfId="0" applyNumberFormat="1" applyFont="1" applyFill="1" applyBorder="1" applyAlignment="1">
      <alignment horizontal="center" vertical="center"/>
    </xf>
    <xf numFmtId="165" fontId="2" fillId="2" borderId="6" xfId="1" applyFont="1" applyFill="1" applyBorder="1" applyAlignment="1">
      <alignment horizontal="center" vertical="center"/>
    </xf>
    <xf numFmtId="0" fontId="0" fillId="0" borderId="0" xfId="0" applyAlignment="1">
      <alignment horizontal="center" vertical="center"/>
    </xf>
    <xf numFmtId="0" fontId="5" fillId="0" borderId="0" xfId="0" applyFont="1" applyFill="1" applyAlignment="1">
      <alignment vertical="center" wrapText="1"/>
    </xf>
    <xf numFmtId="165" fontId="5" fillId="0" borderId="1" xfId="1" applyFont="1" applyFill="1" applyBorder="1" applyAlignment="1">
      <alignment vertical="center" wrapText="1"/>
    </xf>
    <xf numFmtId="0" fontId="0" fillId="0" borderId="1" xfId="0" applyBorder="1"/>
    <xf numFmtId="0" fontId="7" fillId="0" borderId="1" xfId="0" applyFont="1" applyFill="1" applyBorder="1" applyAlignment="1">
      <alignment horizontal="left" vertical="center"/>
    </xf>
    <xf numFmtId="165" fontId="7" fillId="0" borderId="1" xfId="1" applyFont="1" applyFill="1" applyBorder="1" applyAlignment="1">
      <alignment horizontal="right" vertical="center"/>
    </xf>
    <xf numFmtId="4" fontId="7" fillId="0" borderId="1" xfId="0" applyNumberFormat="1" applyFont="1" applyFill="1" applyBorder="1" applyAlignment="1">
      <alignment horizontal="right" vertical="center" wrapText="1"/>
    </xf>
    <xf numFmtId="0" fontId="19" fillId="0" borderId="1" xfId="0" applyFont="1" applyFill="1" applyBorder="1" applyAlignment="1">
      <alignment horizontal="left" vertical="center" wrapText="1"/>
    </xf>
    <xf numFmtId="0" fontId="20" fillId="3" borderId="1" xfId="0" applyFont="1" applyFill="1" applyBorder="1" applyAlignment="1">
      <alignment vertical="center" wrapText="1"/>
    </xf>
    <xf numFmtId="0" fontId="5" fillId="0" borderId="1" xfId="0" applyFont="1" applyBorder="1" applyAlignment="1">
      <alignment horizontal="left" wrapText="1"/>
    </xf>
    <xf numFmtId="4" fontId="12" fillId="2" borderId="1" xfId="0" applyNumberFormat="1" applyFont="1" applyFill="1" applyBorder="1" applyAlignment="1">
      <alignment horizontal="right" vertical="center"/>
    </xf>
    <xf numFmtId="0" fontId="0" fillId="0" borderId="0" xfId="0" applyBorder="1"/>
    <xf numFmtId="9" fontId="5" fillId="0" borderId="1" xfId="0" applyNumberFormat="1" applyFont="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wrapText="1"/>
    </xf>
    <xf numFmtId="165" fontId="2" fillId="2" borderId="1" xfId="1" applyFont="1" applyFill="1" applyBorder="1" applyAlignment="1">
      <alignment horizontal="center" vertical="center" wrapText="1"/>
    </xf>
    <xf numFmtId="0" fontId="0" fillId="0" borderId="1" xfId="0" applyBorder="1" applyAlignment="1">
      <alignment horizontal="left" vertical="center" wrapText="1"/>
    </xf>
    <xf numFmtId="165" fontId="5" fillId="0" borderId="1" xfId="1" applyFont="1" applyFill="1" applyBorder="1" applyAlignment="1">
      <alignment vertical="center"/>
    </xf>
    <xf numFmtId="0" fontId="5" fillId="0" borderId="1" xfId="0" applyFont="1" applyBorder="1" applyAlignment="1">
      <alignment vertical="top" wrapText="1"/>
    </xf>
    <xf numFmtId="165" fontId="5" fillId="0" borderId="7" xfId="1" applyFont="1" applyFill="1" applyBorder="1" applyAlignment="1">
      <alignment horizontal="center" vertical="center" wrapText="1"/>
    </xf>
    <xf numFmtId="0" fontId="2" fillId="2" borderId="1" xfId="0" applyFont="1" applyFill="1" applyBorder="1" applyAlignment="1">
      <alignment vertical="center"/>
    </xf>
    <xf numFmtId="165" fontId="2" fillId="5" borderId="1" xfId="1" applyFont="1" applyFill="1" applyBorder="1" applyAlignment="1">
      <alignment vertical="center"/>
    </xf>
    <xf numFmtId="0" fontId="5" fillId="5" borderId="1" xfId="0" applyFont="1" applyFill="1" applyBorder="1"/>
    <xf numFmtId="0" fontId="5" fillId="0" borderId="3" xfId="0" applyFont="1" applyBorder="1"/>
    <xf numFmtId="0" fontId="5" fillId="0" borderId="1" xfId="0" applyFont="1" applyBorder="1" applyAlignment="1">
      <alignment horizontal="left"/>
    </xf>
    <xf numFmtId="0" fontId="12" fillId="5" borderId="1" xfId="0" applyFont="1" applyFill="1" applyBorder="1" applyAlignment="1">
      <alignment horizontal="center" vertical="center"/>
    </xf>
    <xf numFmtId="0" fontId="5" fillId="0" borderId="1" xfId="0" applyFont="1" applyBorder="1" applyAlignment="1">
      <alignment horizontal="left" vertical="top" wrapText="1"/>
    </xf>
    <xf numFmtId="165" fontId="5" fillId="0" borderId="6" xfId="1" applyFont="1" applyFill="1" applyBorder="1" applyAlignment="1">
      <alignment vertical="center"/>
    </xf>
    <xf numFmtId="165" fontId="8" fillId="5" borderId="1" xfId="1" applyFont="1" applyFill="1" applyBorder="1" applyAlignment="1">
      <alignment vertical="center"/>
    </xf>
    <xf numFmtId="0" fontId="0" fillId="0" borderId="1" xfId="0" applyFill="1" applyBorder="1" applyAlignment="1">
      <alignment vertical="center" wrapText="1"/>
    </xf>
    <xf numFmtId="165" fontId="1" fillId="0" borderId="1" xfId="1" applyFont="1" applyFill="1" applyBorder="1" applyAlignment="1">
      <alignment vertical="center"/>
    </xf>
    <xf numFmtId="0" fontId="0" fillId="0" borderId="1" xfId="0" applyBorder="1" applyAlignment="1">
      <alignment horizontal="left" wrapText="1"/>
    </xf>
    <xf numFmtId="0" fontId="0" fillId="0" borderId="1" xfId="0" applyBorder="1" applyAlignment="1">
      <alignment horizontal="left" vertical="center"/>
    </xf>
    <xf numFmtId="0" fontId="0" fillId="0" borderId="3" xfId="0" applyBorder="1" applyAlignment="1">
      <alignment wrapText="1"/>
    </xf>
    <xf numFmtId="0" fontId="0" fillId="0" borderId="7" xfId="0" applyFill="1" applyBorder="1"/>
    <xf numFmtId="0" fontId="0" fillId="0" borderId="3" xfId="0" applyFill="1" applyBorder="1" applyAlignment="1">
      <alignment vertical="center" wrapText="1"/>
    </xf>
    <xf numFmtId="165" fontId="1" fillId="0" borderId="3" xfId="1" applyFont="1" applyFill="1" applyBorder="1" applyAlignment="1">
      <alignment vertical="center"/>
    </xf>
    <xf numFmtId="0" fontId="0" fillId="0" borderId="3" xfId="0" applyBorder="1"/>
    <xf numFmtId="4" fontId="4" fillId="0" borderId="3" xfId="0" applyNumberFormat="1" applyFont="1" applyFill="1" applyBorder="1" applyAlignment="1">
      <alignment vertical="center" wrapText="1"/>
    </xf>
    <xf numFmtId="4"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vertical="center" wrapText="1"/>
    </xf>
    <xf numFmtId="4" fontId="4" fillId="0" borderId="7" xfId="0" applyNumberFormat="1" applyFont="1" applyFill="1" applyBorder="1" applyAlignment="1">
      <alignment vertical="center" wrapText="1"/>
    </xf>
    <xf numFmtId="0" fontId="5" fillId="0" borderId="3" xfId="0" applyFont="1" applyBorder="1" applyAlignment="1">
      <alignment wrapText="1"/>
    </xf>
    <xf numFmtId="4" fontId="4" fillId="5" borderId="1" xfId="0" applyNumberFormat="1" applyFont="1" applyFill="1" applyBorder="1" applyAlignment="1">
      <alignment vertical="center" wrapText="1"/>
    </xf>
    <xf numFmtId="0" fontId="8" fillId="5" borderId="1"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Border="1" applyAlignment="1">
      <alignment horizontal="left" wrapText="1"/>
    </xf>
    <xf numFmtId="0" fontId="0" fillId="0" borderId="3" xfId="0" applyFill="1" applyBorder="1" applyAlignment="1"/>
    <xf numFmtId="0" fontId="0" fillId="5" borderId="1" xfId="0" applyFill="1" applyBorder="1"/>
    <xf numFmtId="4" fontId="21" fillId="0" borderId="1" xfId="0" applyNumberFormat="1" applyFont="1" applyFill="1" applyBorder="1" applyAlignment="1">
      <alignment vertical="center" wrapText="1"/>
    </xf>
    <xf numFmtId="4" fontId="4" fillId="0" borderId="3" xfId="0" applyNumberFormat="1" applyFont="1" applyFill="1" applyBorder="1" applyAlignment="1">
      <alignment horizontal="left" vertical="center" wrapText="1"/>
    </xf>
    <xf numFmtId="4" fontId="21" fillId="0" borderId="1" xfId="0" applyNumberFormat="1" applyFont="1" applyFill="1" applyBorder="1" applyAlignment="1">
      <alignment horizontal="left" vertical="center" wrapText="1"/>
    </xf>
    <xf numFmtId="4" fontId="4" fillId="0" borderId="1" xfId="0" applyNumberFormat="1" applyFont="1" applyBorder="1" applyAlignment="1">
      <alignment horizontal="left" wrapText="1"/>
    </xf>
    <xf numFmtId="4" fontId="4" fillId="3" borderId="1" xfId="0" applyNumberFormat="1" applyFont="1" applyFill="1" applyBorder="1" applyAlignment="1">
      <alignment horizontal="left" vertical="center" wrapText="1"/>
    </xf>
    <xf numFmtId="4" fontId="21" fillId="3" borderId="1" xfId="0" applyNumberFormat="1" applyFont="1" applyFill="1" applyBorder="1" applyAlignment="1">
      <alignment horizontal="left" vertical="center" wrapText="1"/>
    </xf>
    <xf numFmtId="4" fontId="22" fillId="0" borderId="3" xfId="0" applyNumberFormat="1" applyFont="1" applyFill="1" applyBorder="1" applyAlignment="1">
      <alignment vertical="center" wrapText="1"/>
    </xf>
    <xf numFmtId="4" fontId="21" fillId="0" borderId="3" xfId="0" applyNumberFormat="1" applyFont="1" applyFill="1" applyBorder="1" applyAlignment="1">
      <alignment vertical="center" wrapText="1"/>
    </xf>
    <xf numFmtId="4" fontId="22" fillId="0" borderId="1" xfId="0" applyNumberFormat="1" applyFont="1" applyFill="1" applyBorder="1" applyAlignment="1">
      <alignment horizontal="left" vertical="center" wrapText="1"/>
    </xf>
    <xf numFmtId="4" fontId="4" fillId="0" borderId="3" xfId="0" applyNumberFormat="1" applyFont="1" applyBorder="1" applyAlignment="1">
      <alignment vertical="center" wrapText="1"/>
    </xf>
    <xf numFmtId="4" fontId="21" fillId="0" borderId="3" xfId="0" applyNumberFormat="1" applyFont="1" applyBorder="1" applyAlignment="1">
      <alignment vertical="center" wrapText="1"/>
    </xf>
    <xf numFmtId="4" fontId="23" fillId="0" borderId="3" xfId="0" applyNumberFormat="1" applyFont="1" applyBorder="1" applyAlignment="1">
      <alignment vertical="center" wrapText="1"/>
    </xf>
    <xf numFmtId="0" fontId="5" fillId="0" borderId="1" xfId="0" applyNumberFormat="1" applyFont="1" applyBorder="1" applyAlignment="1">
      <alignment wrapText="1"/>
    </xf>
    <xf numFmtId="0" fontId="19" fillId="0" borderId="0" xfId="0" applyFont="1" applyFill="1" applyBorder="1" applyAlignment="1">
      <alignment vertical="center" wrapText="1"/>
    </xf>
    <xf numFmtId="165" fontId="2" fillId="0" borderId="0" xfId="1" applyFont="1" applyFill="1" applyBorder="1" applyAlignment="1">
      <alignment horizontal="center" vertical="center" wrapText="1"/>
    </xf>
    <xf numFmtId="165" fontId="2" fillId="0" borderId="0" xfId="1" applyFont="1" applyFill="1" applyBorder="1" applyAlignment="1">
      <alignment vertical="center"/>
    </xf>
    <xf numFmtId="165" fontId="5" fillId="0" borderId="13" xfId="1" applyFont="1" applyFill="1" applyBorder="1" applyAlignment="1">
      <alignment horizontal="left" vertical="center" wrapText="1"/>
    </xf>
    <xf numFmtId="0" fontId="24" fillId="0" borderId="0" xfId="0" applyFont="1" applyAlignment="1">
      <alignment horizontal="center" vertical="center"/>
    </xf>
    <xf numFmtId="0" fontId="2" fillId="0" borderId="0" xfId="0" applyFont="1" applyFill="1" applyBorder="1" applyAlignment="1">
      <alignment horizontal="center" vertical="center"/>
    </xf>
    <xf numFmtId="0" fontId="10" fillId="0" borderId="0" xfId="0" applyFont="1" applyFill="1" applyBorder="1" applyAlignment="1">
      <alignment vertical="center"/>
    </xf>
    <xf numFmtId="0" fontId="7" fillId="3" borderId="3" xfId="0" applyFont="1" applyFill="1" applyBorder="1" applyAlignment="1">
      <alignment horizontal="left" vertical="top" wrapText="1"/>
    </xf>
    <xf numFmtId="0" fontId="7" fillId="3" borderId="3" xfId="0" applyFont="1" applyFill="1" applyBorder="1" applyAlignment="1">
      <alignment horizontal="left" wrapText="1"/>
    </xf>
    <xf numFmtId="0" fontId="7" fillId="3" borderId="1" xfId="0" applyFont="1" applyFill="1" applyBorder="1" applyAlignment="1">
      <alignment vertical="center" wrapText="1"/>
    </xf>
    <xf numFmtId="165" fontId="7" fillId="0" borderId="9" xfId="1" applyFont="1" applyFill="1" applyBorder="1" applyAlignment="1">
      <alignment horizontal="left" vertical="center" wrapText="1"/>
    </xf>
    <xf numFmtId="165" fontId="7" fillId="0" borderId="1" xfId="1" applyFont="1" applyFill="1" applyBorder="1" applyAlignment="1">
      <alignment horizontal="left" vertical="center" wrapText="1"/>
    </xf>
    <xf numFmtId="0" fontId="5" fillId="3" borderId="1" xfId="0" applyFont="1" applyFill="1" applyBorder="1" applyAlignment="1">
      <alignment vertical="center" wrapText="1"/>
    </xf>
    <xf numFmtId="0" fontId="5" fillId="3" borderId="1" xfId="6" applyFont="1" applyFill="1" applyBorder="1" applyAlignment="1">
      <alignment horizontal="left" vertical="center" wrapText="1"/>
    </xf>
    <xf numFmtId="0" fontId="7" fillId="3" borderId="1" xfId="6" applyFont="1" applyFill="1" applyBorder="1" applyAlignment="1">
      <alignment horizontal="left" vertical="center" wrapText="1"/>
    </xf>
    <xf numFmtId="0" fontId="7" fillId="3" borderId="3" xfId="6" applyFont="1" applyFill="1" applyBorder="1" applyAlignment="1">
      <alignment horizontal="left" vertical="center" wrapText="1"/>
    </xf>
    <xf numFmtId="0" fontId="26" fillId="3" borderId="6" xfId="6" applyFont="1" applyFill="1" applyBorder="1" applyAlignment="1">
      <alignment vertical="center" wrapText="1"/>
    </xf>
    <xf numFmtId="164" fontId="14" fillId="5" borderId="1" xfId="0" applyNumberFormat="1" applyFont="1" applyFill="1" applyBorder="1" applyAlignment="1">
      <alignment vertical="center"/>
    </xf>
    <xf numFmtId="0" fontId="14" fillId="5" borderId="1" xfId="0" applyFont="1" applyFill="1" applyBorder="1" applyAlignment="1">
      <alignment vertical="center"/>
    </xf>
    <xf numFmtId="4" fontId="5" fillId="0" borderId="3" xfId="1" applyNumberFormat="1" applyFont="1" applyFill="1" applyBorder="1" applyAlignment="1">
      <alignment vertical="center"/>
    </xf>
    <xf numFmtId="4" fontId="5" fillId="0" borderId="1" xfId="1" applyNumberFormat="1" applyFont="1" applyFill="1" applyBorder="1" applyAlignment="1">
      <alignment vertical="center" wrapText="1"/>
    </xf>
    <xf numFmtId="0" fontId="11" fillId="0" borderId="3" xfId="0" applyFont="1" applyFill="1" applyBorder="1" applyAlignment="1">
      <alignment vertical="center" wrapText="1"/>
    </xf>
    <xf numFmtId="0" fontId="11" fillId="0" borderId="7" xfId="0" applyFont="1" applyFill="1" applyBorder="1" applyAlignment="1">
      <alignment vertical="center" wrapText="1"/>
    </xf>
    <xf numFmtId="165" fontId="8" fillId="2" borderId="1" xfId="1" applyFont="1" applyFill="1" applyBorder="1" applyAlignment="1">
      <alignment horizontal="center" vertical="center" wrapText="1"/>
    </xf>
    <xf numFmtId="0" fontId="7" fillId="0" borderId="1" xfId="0" applyFont="1" applyFill="1" applyBorder="1" applyAlignment="1">
      <alignment vertical="center"/>
    </xf>
    <xf numFmtId="165" fontId="5" fillId="0" borderId="1" xfId="1" applyFont="1" applyBorder="1" applyAlignment="1">
      <alignment horizontal="left" vertical="center"/>
    </xf>
    <xf numFmtId="0" fontId="0" fillId="0" borderId="0" xfId="0"/>
    <xf numFmtId="0" fontId="5" fillId="0" borderId="1" xfId="0" applyFont="1" applyFill="1" applyBorder="1" applyAlignment="1">
      <alignment horizontal="left" vertical="center" wrapText="1"/>
    </xf>
    <xf numFmtId="164" fontId="5" fillId="0" borderId="1" xfId="7" applyFont="1" applyFill="1" applyBorder="1" applyAlignment="1">
      <alignment horizontal="center" vertical="center"/>
    </xf>
    <xf numFmtId="0" fontId="5" fillId="0" borderId="1" xfId="0" applyFont="1" applyBorder="1" applyAlignment="1">
      <alignment vertical="center" wrapText="1"/>
    </xf>
    <xf numFmtId="164" fontId="8" fillId="2" borderId="1" xfId="7" applyFont="1" applyFill="1" applyBorder="1" applyAlignment="1">
      <alignment horizontal="center" vertical="center"/>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wrapText="1"/>
    </xf>
    <xf numFmtId="0" fontId="5" fillId="0" borderId="1" xfId="0" applyFont="1" applyBorder="1"/>
    <xf numFmtId="0" fontId="5" fillId="0" borderId="1" xfId="0" applyFont="1" applyBorder="1" applyAlignment="1"/>
    <xf numFmtId="0" fontId="2" fillId="0" borderId="0" xfId="0" applyFont="1" applyBorder="1" applyAlignment="1">
      <alignment horizontal="center"/>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2" fillId="0" borderId="0" xfId="0" applyFont="1" applyAlignment="1">
      <alignment horizontal="center"/>
    </xf>
    <xf numFmtId="0" fontId="5" fillId="0" borderId="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165" fontId="7" fillId="0" borderId="3" xfId="1" applyFont="1" applyFill="1" applyBorder="1" applyAlignment="1">
      <alignment horizontal="left" vertical="center"/>
    </xf>
    <xf numFmtId="165" fontId="7" fillId="0" borderId="7" xfId="1" applyFont="1" applyFill="1" applyBorder="1" applyAlignment="1">
      <alignment horizontal="left" vertical="center"/>
    </xf>
    <xf numFmtId="165" fontId="7" fillId="0" borderId="6" xfId="1" applyFont="1" applyFill="1" applyBorder="1" applyAlignment="1">
      <alignment horizontal="left" vertical="center"/>
    </xf>
    <xf numFmtId="165" fontId="5"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165" fontId="7" fillId="0" borderId="3" xfId="1" applyFont="1" applyFill="1" applyBorder="1" applyAlignment="1">
      <alignment vertical="center"/>
    </xf>
    <xf numFmtId="165" fontId="7" fillId="0" borderId="7" xfId="1" applyFont="1" applyFill="1" applyBorder="1" applyAlignment="1">
      <alignment vertical="center"/>
    </xf>
    <xf numFmtId="165" fontId="7" fillId="0" borderId="6" xfId="1" applyFont="1" applyFill="1" applyBorder="1" applyAlignment="1">
      <alignment vertical="center"/>
    </xf>
    <xf numFmtId="0" fontId="5" fillId="0" borderId="3" xfId="0" applyFont="1" applyFill="1" applyBorder="1" applyAlignment="1">
      <alignment horizontal="left" vertical="center"/>
    </xf>
    <xf numFmtId="0" fontId="5" fillId="0" borderId="6" xfId="0" applyFont="1" applyFill="1" applyBorder="1" applyAlignment="1">
      <alignment horizontal="left" vertical="center"/>
    </xf>
    <xf numFmtId="0" fontId="5" fillId="0" borderId="1" xfId="0" applyFont="1" applyBorder="1" applyAlignment="1">
      <alignment horizontal="left" vertical="center"/>
    </xf>
    <xf numFmtId="0" fontId="4" fillId="0" borderId="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165" fontId="5" fillId="0" borderId="3" xfId="0" applyNumberFormat="1" applyFont="1" applyBorder="1" applyAlignment="1">
      <alignment horizontal="left" vertical="center" wrapText="1"/>
    </xf>
    <xf numFmtId="165" fontId="5" fillId="0" borderId="7" xfId="0" applyNumberFormat="1" applyFont="1" applyBorder="1" applyAlignment="1">
      <alignment horizontal="left" vertical="center" wrapText="1"/>
    </xf>
    <xf numFmtId="165" fontId="5" fillId="0" borderId="6" xfId="0" applyNumberFormat="1" applyFont="1" applyBorder="1" applyAlignment="1">
      <alignment horizontal="left" vertical="center" wrapText="1"/>
    </xf>
    <xf numFmtId="0" fontId="2" fillId="2" borderId="4" xfId="0" applyFont="1" applyFill="1" applyBorder="1" applyAlignment="1">
      <alignment horizontal="right" vertical="center"/>
    </xf>
    <xf numFmtId="0" fontId="2" fillId="2" borderId="11" xfId="0" applyFont="1" applyFill="1" applyBorder="1" applyAlignment="1">
      <alignment horizontal="right" vertical="center"/>
    </xf>
    <xf numFmtId="0" fontId="2" fillId="2" borderId="2" xfId="0" applyFont="1" applyFill="1" applyBorder="1" applyAlignment="1">
      <alignment horizontal="right" vertical="center"/>
    </xf>
    <xf numFmtId="165" fontId="7" fillId="0" borderId="3" xfId="1" applyFont="1" applyFill="1" applyBorder="1" applyAlignment="1">
      <alignment horizontal="left" vertical="center" wrapText="1"/>
    </xf>
    <xf numFmtId="165" fontId="7" fillId="0" borderId="7" xfId="1" applyFont="1" applyFill="1" applyBorder="1" applyAlignment="1">
      <alignment horizontal="left" vertical="center" wrapText="1"/>
    </xf>
    <xf numFmtId="165" fontId="7" fillId="0" borderId="6" xfId="1" applyFont="1" applyFill="1" applyBorder="1" applyAlignment="1">
      <alignment horizontal="left" vertical="center" wrapText="1"/>
    </xf>
    <xf numFmtId="0" fontId="8" fillId="2" borderId="4"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2" xfId="0" applyFont="1" applyFill="1" applyBorder="1" applyAlignment="1">
      <alignment horizontal="right" vertical="center"/>
    </xf>
    <xf numFmtId="165" fontId="5" fillId="0" borderId="3" xfId="1" applyFont="1" applyFill="1" applyBorder="1" applyAlignment="1">
      <alignment horizontal="center" vertical="center"/>
    </xf>
    <xf numFmtId="165" fontId="5" fillId="0" borderId="7" xfId="1" applyFont="1" applyFill="1" applyBorder="1" applyAlignment="1">
      <alignment horizontal="center" vertical="center"/>
    </xf>
    <xf numFmtId="165" fontId="5" fillId="0" borderId="6" xfId="1"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165" fontId="7" fillId="0" borderId="3" xfId="1" applyFont="1" applyFill="1" applyBorder="1" applyAlignment="1">
      <alignment horizontal="center" vertical="center"/>
    </xf>
    <xf numFmtId="165" fontId="7" fillId="0" borderId="7" xfId="1" applyFont="1" applyFill="1" applyBorder="1" applyAlignment="1">
      <alignment horizontal="center" vertical="center"/>
    </xf>
    <xf numFmtId="165" fontId="7" fillId="0" borderId="6" xfId="1" applyFont="1" applyFill="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0" fillId="0" borderId="7" xfId="0" applyBorder="1"/>
    <xf numFmtId="0" fontId="0" fillId="0" borderId="6" xfId="0" applyBorder="1"/>
    <xf numFmtId="0" fontId="5" fillId="0" borderId="7" xfId="0" applyFont="1" applyFill="1" applyBorder="1" applyAlignment="1">
      <alignment horizontal="left" vertical="center"/>
    </xf>
    <xf numFmtId="165" fontId="5" fillId="0" borderId="3" xfId="1" applyFont="1" applyFill="1" applyBorder="1" applyAlignment="1">
      <alignment horizontal="left" vertical="center"/>
    </xf>
    <xf numFmtId="165" fontId="5" fillId="0" borderId="6" xfId="1" applyFont="1" applyFill="1" applyBorder="1" applyAlignment="1">
      <alignment horizontal="left" vertical="center"/>
    </xf>
    <xf numFmtId="0" fontId="2" fillId="2" borderId="1" xfId="0" applyFont="1" applyFill="1" applyBorder="1" applyAlignment="1">
      <alignment horizontal="center" vertical="center"/>
    </xf>
    <xf numFmtId="165" fontId="7" fillId="0" borderId="3" xfId="1" applyFont="1" applyFill="1" applyBorder="1" applyAlignment="1">
      <alignment horizontal="right" vertical="center"/>
    </xf>
    <xf numFmtId="165" fontId="7" fillId="0" borderId="6" xfId="1" applyFont="1" applyFill="1" applyBorder="1" applyAlignment="1">
      <alignment horizontal="right" vertical="center"/>
    </xf>
    <xf numFmtId="165" fontId="5" fillId="0" borderId="3" xfId="5" applyNumberFormat="1" applyFont="1" applyFill="1" applyBorder="1" applyAlignment="1">
      <alignment horizontal="center" vertical="center"/>
    </xf>
    <xf numFmtId="165" fontId="5" fillId="0" borderId="6" xfId="5" applyNumberFormat="1" applyFont="1" applyFill="1" applyBorder="1" applyAlignment="1">
      <alignment horizontal="center" vertical="center"/>
    </xf>
    <xf numFmtId="165" fontId="5" fillId="0" borderId="3" xfId="5" applyNumberFormat="1" applyFont="1" applyFill="1" applyBorder="1" applyAlignment="1">
      <alignment horizontal="left" vertical="center"/>
    </xf>
    <xf numFmtId="165" fontId="5" fillId="0" borderId="7" xfId="5" applyNumberFormat="1" applyFont="1" applyFill="1" applyBorder="1" applyAlignment="1">
      <alignment horizontal="left" vertical="center"/>
    </xf>
    <xf numFmtId="165" fontId="5" fillId="0" borderId="6" xfId="5" applyNumberFormat="1" applyFont="1" applyFill="1" applyBorder="1" applyAlignment="1">
      <alignment horizontal="left" vertical="center"/>
    </xf>
    <xf numFmtId="165" fontId="5" fillId="0" borderId="7" xfId="5" applyNumberFormat="1" applyFont="1" applyFill="1" applyBorder="1" applyAlignment="1">
      <alignment horizontal="center" vertical="center"/>
    </xf>
    <xf numFmtId="165" fontId="8" fillId="2" borderId="4" xfId="1" applyFont="1" applyFill="1" applyBorder="1" applyAlignment="1">
      <alignment horizontal="right" vertical="center"/>
    </xf>
    <xf numFmtId="165" fontId="8" fillId="2" borderId="11" xfId="1" applyFont="1" applyFill="1" applyBorder="1" applyAlignment="1">
      <alignment horizontal="right" vertical="center"/>
    </xf>
    <xf numFmtId="165" fontId="8" fillId="2" borderId="2" xfId="1" applyFont="1" applyFill="1" applyBorder="1" applyAlignment="1">
      <alignment horizontal="right" vertical="center"/>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 fillId="0" borderId="14" xfId="0" applyFont="1" applyBorder="1" applyAlignment="1">
      <alignment horizontal="center"/>
    </xf>
    <xf numFmtId="164" fontId="5" fillId="0" borderId="3" xfId="7" applyFont="1" applyFill="1" applyBorder="1" applyAlignment="1">
      <alignment horizontal="center" vertical="center"/>
    </xf>
    <xf numFmtId="164" fontId="5" fillId="0" borderId="7" xfId="7" applyFont="1" applyFill="1" applyBorder="1" applyAlignment="1">
      <alignment horizontal="center" vertical="center"/>
    </xf>
    <xf numFmtId="164" fontId="5" fillId="0" borderId="6" xfId="7"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164" fontId="5" fillId="0" borderId="3" xfId="7" applyFont="1" applyFill="1" applyBorder="1" applyAlignment="1">
      <alignment horizontal="left" vertical="center"/>
    </xf>
    <xf numFmtId="164" fontId="5" fillId="0" borderId="7" xfId="7" applyFont="1" applyFill="1" applyBorder="1" applyAlignment="1">
      <alignment horizontal="left" vertical="center"/>
    </xf>
    <xf numFmtId="164" fontId="5" fillId="0" borderId="6" xfId="7" applyFont="1" applyFill="1" applyBorder="1" applyAlignment="1">
      <alignment horizontal="left" vertical="center"/>
    </xf>
    <xf numFmtId="0" fontId="2" fillId="0" borderId="0" xfId="0" applyFont="1" applyAlignment="1">
      <alignment horizontal="center" vertical="center" wrapText="1"/>
    </xf>
    <xf numFmtId="0" fontId="5" fillId="0" borderId="1" xfId="0" applyFont="1" applyFill="1" applyBorder="1" applyAlignment="1">
      <alignment horizontal="left" vertical="center" wrapText="1"/>
    </xf>
    <xf numFmtId="165" fontId="5" fillId="0" borderId="7" xfId="1" applyFont="1" applyFill="1" applyBorder="1" applyAlignment="1">
      <alignment horizontal="left" vertical="center"/>
    </xf>
    <xf numFmtId="0" fontId="2" fillId="0" borderId="0" xfId="0" applyFont="1" applyAlignment="1">
      <alignment horizontal="center" vertical="center"/>
    </xf>
    <xf numFmtId="0" fontId="12"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165" fontId="7" fillId="0" borderId="1" xfId="1" applyFont="1" applyFill="1" applyBorder="1" applyAlignment="1">
      <alignment horizontal="center" vertical="center"/>
    </xf>
    <xf numFmtId="4" fontId="7" fillId="0" borderId="3" xfId="0" applyNumberFormat="1" applyFont="1" applyFill="1" applyBorder="1" applyAlignment="1">
      <alignment horizontal="left" vertical="center" wrapText="1"/>
    </xf>
    <xf numFmtId="4" fontId="7" fillId="0" borderId="7" xfId="0" applyNumberFormat="1" applyFont="1" applyFill="1" applyBorder="1" applyAlignment="1">
      <alignment horizontal="left" vertical="center" wrapText="1"/>
    </xf>
    <xf numFmtId="4" fontId="7" fillId="0" borderId="6" xfId="0" applyNumberFormat="1" applyFont="1" applyFill="1" applyBorder="1" applyAlignment="1">
      <alignment horizontal="left" vertical="center" wrapText="1"/>
    </xf>
    <xf numFmtId="0" fontId="5" fillId="0" borderId="3" xfId="0" applyFont="1" applyBorder="1" applyAlignment="1">
      <alignment horizontal="left" wrapText="1"/>
    </xf>
    <xf numFmtId="0" fontId="5" fillId="0" borderId="6" xfId="0" applyFont="1" applyBorder="1" applyAlignment="1">
      <alignment horizontal="left" wrapText="1"/>
    </xf>
    <xf numFmtId="0" fontId="7" fillId="0" borderId="1" xfId="0" applyFont="1" applyFill="1" applyBorder="1" applyAlignment="1">
      <alignment horizontal="left" vertical="center" wrapText="1"/>
    </xf>
    <xf numFmtId="165" fontId="7" fillId="0" borderId="1" xfId="1" applyFont="1" applyFill="1" applyBorder="1" applyAlignment="1">
      <alignment horizontal="left" vertical="center"/>
    </xf>
    <xf numFmtId="0" fontId="5" fillId="0" borderId="12" xfId="0" applyFont="1" applyBorder="1" applyAlignment="1">
      <alignment horizontal="left" vertical="center" wrapText="1"/>
    </xf>
    <xf numFmtId="0" fontId="7" fillId="0" borderId="3"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164" fontId="7" fillId="0" borderId="3" xfId="1" applyNumberFormat="1" applyFont="1" applyFill="1" applyBorder="1" applyAlignment="1">
      <alignment horizontal="center" vertical="center"/>
    </xf>
    <xf numFmtId="164" fontId="7" fillId="0" borderId="7" xfId="1" applyNumberFormat="1" applyFont="1" applyFill="1" applyBorder="1" applyAlignment="1">
      <alignment horizontal="center" vertical="center"/>
    </xf>
    <xf numFmtId="164" fontId="7" fillId="0" borderId="6" xfId="1" applyNumberFormat="1" applyFont="1" applyFill="1" applyBorder="1" applyAlignment="1">
      <alignment horizontal="center" vertical="center"/>
    </xf>
    <xf numFmtId="164" fontId="7" fillId="0" borderId="3" xfId="1" applyNumberFormat="1" applyFont="1" applyFill="1" applyBorder="1" applyAlignment="1">
      <alignment horizontal="center" vertical="center" wrapText="1"/>
    </xf>
    <xf numFmtId="164" fontId="7" fillId="0" borderId="7" xfId="1" applyNumberFormat="1" applyFont="1" applyFill="1" applyBorder="1" applyAlignment="1">
      <alignment horizontal="center" vertical="center" wrapText="1"/>
    </xf>
    <xf numFmtId="164" fontId="7" fillId="0" borderId="6" xfId="1" applyNumberFormat="1"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1" xfId="0" applyFont="1" applyBorder="1" applyAlignment="1">
      <alignment horizontal="left" vertical="center" wrapText="1"/>
    </xf>
    <xf numFmtId="0" fontId="7" fillId="0" borderId="1" xfId="0" applyFont="1" applyFill="1" applyBorder="1" applyAlignment="1">
      <alignment vertical="center" wrapText="1"/>
    </xf>
    <xf numFmtId="164" fontId="7" fillId="0" borderId="3" xfId="0" applyNumberFormat="1" applyFont="1" applyFill="1" applyBorder="1" applyAlignment="1">
      <alignment horizontal="left" vertical="center"/>
    </xf>
    <xf numFmtId="164" fontId="7" fillId="0" borderId="7" xfId="0" applyNumberFormat="1" applyFont="1" applyFill="1" applyBorder="1" applyAlignment="1">
      <alignment horizontal="left" vertical="center"/>
    </xf>
    <xf numFmtId="164" fontId="7" fillId="0" borderId="6" xfId="0" applyNumberFormat="1" applyFont="1" applyFill="1" applyBorder="1" applyAlignment="1">
      <alignment horizontal="left" vertical="center"/>
    </xf>
    <xf numFmtId="164" fontId="7" fillId="0" borderId="3" xfId="0" applyNumberFormat="1" applyFont="1" applyFill="1" applyBorder="1" applyAlignment="1">
      <alignment horizontal="center" vertical="center"/>
    </xf>
    <xf numFmtId="164" fontId="7" fillId="0" borderId="7"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164" fontId="7" fillId="0" borderId="3" xfId="1" applyNumberFormat="1" applyFont="1" applyFill="1" applyBorder="1" applyAlignment="1">
      <alignment horizontal="left" vertical="center"/>
    </xf>
    <xf numFmtId="164" fontId="7" fillId="0" borderId="6" xfId="1" applyNumberFormat="1" applyFont="1" applyFill="1" applyBorder="1" applyAlignment="1">
      <alignment horizontal="left" vertical="center"/>
    </xf>
    <xf numFmtId="0" fontId="7" fillId="0" borderId="3"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vertical="center" wrapText="1"/>
    </xf>
    <xf numFmtId="164" fontId="7" fillId="0" borderId="6" xfId="0" applyNumberFormat="1" applyFont="1" applyFill="1" applyBorder="1" applyAlignment="1">
      <alignment horizontal="center" vertical="center"/>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Fill="1" applyBorder="1" applyAlignment="1">
      <alignment horizontal="left" vertical="center"/>
    </xf>
    <xf numFmtId="0" fontId="7" fillId="0" borderId="7"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center" wrapText="1"/>
    </xf>
    <xf numFmtId="0" fontId="7" fillId="0" borderId="8"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165" fontId="5" fillId="0" borderId="1" xfId="1" applyFont="1" applyFill="1" applyBorder="1" applyAlignment="1">
      <alignment horizontal="center" vertical="center" wrapText="1"/>
    </xf>
    <xf numFmtId="165" fontId="5" fillId="0" borderId="1" xfId="1" applyFont="1" applyFill="1" applyBorder="1" applyAlignment="1">
      <alignment horizontal="left" vertical="center" wrapText="1"/>
    </xf>
    <xf numFmtId="0" fontId="7" fillId="0" borderId="1" xfId="0" quotePrefix="1" applyFont="1" applyFill="1" applyBorder="1" applyAlignment="1">
      <alignment horizontal="center" vertical="center" wrapText="1"/>
    </xf>
    <xf numFmtId="0" fontId="7" fillId="0" borderId="1" xfId="0" quotePrefix="1" applyFont="1" applyFill="1" applyBorder="1" applyAlignment="1">
      <alignment horizontal="left" vertical="center" wrapText="1"/>
    </xf>
    <xf numFmtId="0" fontId="5" fillId="4" borderId="1" xfId="0" applyFont="1" applyFill="1" applyBorder="1" applyAlignment="1">
      <alignment horizontal="left" vertical="center" wrapText="1"/>
    </xf>
    <xf numFmtId="0" fontId="2" fillId="2" borderId="1" xfId="0" applyFont="1" applyFill="1" applyBorder="1" applyAlignment="1">
      <alignment horizontal="right" vertical="center"/>
    </xf>
    <xf numFmtId="4" fontId="7" fillId="0" borderId="3"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7" xfId="0" applyFont="1" applyFill="1" applyBorder="1" applyAlignment="1">
      <alignment horizontal="center" vertical="center" wrapText="1"/>
    </xf>
    <xf numFmtId="0" fontId="19" fillId="0" borderId="6" xfId="0"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0" fontId="5" fillId="0" borderId="7" xfId="0" applyFont="1" applyFill="1" applyBorder="1" applyAlignment="1">
      <alignment horizontal="left" wrapText="1"/>
    </xf>
    <xf numFmtId="4" fontId="7" fillId="0" borderId="3" xfId="0" applyNumberFormat="1" applyFont="1" applyFill="1" applyBorder="1" applyAlignment="1">
      <alignment horizontal="right" vertical="center" wrapText="1"/>
    </xf>
    <xf numFmtId="4" fontId="7" fillId="0" borderId="7" xfId="0" applyNumberFormat="1" applyFont="1" applyFill="1" applyBorder="1" applyAlignment="1">
      <alignment horizontal="right" vertical="center" wrapText="1"/>
    </xf>
    <xf numFmtId="4" fontId="7" fillId="0" borderId="6" xfId="0" applyNumberFormat="1" applyFont="1" applyFill="1" applyBorder="1" applyAlignment="1">
      <alignment horizontal="right" vertical="center" wrapText="1"/>
    </xf>
    <xf numFmtId="0" fontId="5" fillId="0" borderId="6" xfId="0" applyFont="1" applyFill="1" applyBorder="1" applyAlignment="1">
      <alignment horizontal="left" wrapText="1"/>
    </xf>
    <xf numFmtId="0" fontId="19" fillId="0" borderId="3" xfId="0" applyFont="1" applyFill="1" applyBorder="1" applyAlignment="1">
      <alignment horizontal="center" vertical="center" wrapText="1"/>
    </xf>
    <xf numFmtId="0" fontId="12" fillId="2" borderId="4" xfId="0" applyFont="1" applyFill="1" applyBorder="1" applyAlignment="1">
      <alignment horizontal="right" vertical="center"/>
    </xf>
    <xf numFmtId="0" fontId="12" fillId="2" borderId="11" xfId="0" applyFont="1" applyFill="1" applyBorder="1" applyAlignment="1">
      <alignment horizontal="right" vertical="center"/>
    </xf>
    <xf numFmtId="0" fontId="12" fillId="2" borderId="2" xfId="0" applyFont="1" applyFill="1" applyBorder="1" applyAlignment="1">
      <alignment horizontal="right" vertical="center"/>
    </xf>
    <xf numFmtId="0" fontId="19" fillId="0" borderId="9"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0" xfId="0" applyFont="1" applyFill="1" applyBorder="1" applyAlignment="1">
      <alignment horizontal="left" vertical="center" wrapText="1"/>
    </xf>
    <xf numFmtId="165" fontId="5" fillId="0" borderId="3" xfId="1" applyFont="1" applyFill="1" applyBorder="1" applyAlignment="1">
      <alignment horizontal="center" vertical="center" wrapText="1"/>
    </xf>
    <xf numFmtId="165" fontId="5" fillId="0" borderId="7" xfId="1" applyFont="1" applyFill="1" applyBorder="1" applyAlignment="1">
      <alignment horizontal="center" vertical="center" wrapText="1"/>
    </xf>
    <xf numFmtId="165" fontId="5" fillId="0" borderId="6" xfId="1" applyFont="1" applyFill="1" applyBorder="1" applyAlignment="1">
      <alignment horizontal="center" vertical="center" wrapText="1"/>
    </xf>
    <xf numFmtId="165" fontId="5" fillId="0" borderId="3" xfId="1" applyFont="1" applyFill="1" applyBorder="1" applyAlignment="1">
      <alignment horizontal="left" vertical="center" wrapText="1"/>
    </xf>
    <xf numFmtId="165" fontId="5" fillId="0" borderId="6" xfId="1" applyFont="1" applyFill="1" applyBorder="1" applyAlignment="1">
      <alignment horizontal="left" vertical="center" wrapText="1"/>
    </xf>
    <xf numFmtId="0" fontId="7" fillId="0" borderId="3"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6" xfId="0" applyFont="1" applyFill="1" applyBorder="1" applyAlignment="1">
      <alignment horizontal="left" vertical="center" wrapText="1" indent="1"/>
    </xf>
    <xf numFmtId="165" fontId="5" fillId="0" borderId="7" xfId="1" applyFont="1" applyFill="1" applyBorder="1" applyAlignment="1">
      <alignment horizontal="left" vertical="center" wrapText="1"/>
    </xf>
    <xf numFmtId="165" fontId="7" fillId="0" borderId="3" xfId="1" applyFont="1" applyFill="1" applyBorder="1" applyAlignment="1">
      <alignment horizontal="center" vertical="center" wrapText="1"/>
    </xf>
    <xf numFmtId="165" fontId="7" fillId="0" borderId="6" xfId="1" applyFont="1" applyFill="1" applyBorder="1" applyAlignment="1">
      <alignment horizontal="center" vertical="center" wrapText="1"/>
    </xf>
    <xf numFmtId="4" fontId="5" fillId="0" borderId="3" xfId="0" applyNumberFormat="1" applyFont="1" applyFill="1" applyBorder="1" applyAlignment="1">
      <alignment horizontal="left" vertical="center"/>
    </xf>
    <xf numFmtId="4" fontId="5" fillId="0" borderId="7" xfId="0" applyNumberFormat="1" applyFont="1" applyFill="1" applyBorder="1" applyAlignment="1">
      <alignment horizontal="left" vertical="center"/>
    </xf>
    <xf numFmtId="4" fontId="5" fillId="0" borderId="6" xfId="0" applyNumberFormat="1" applyFont="1" applyFill="1" applyBorder="1" applyAlignment="1">
      <alignment horizontal="left" vertical="center"/>
    </xf>
    <xf numFmtId="0" fontId="2" fillId="2" borderId="1" xfId="0" applyFont="1" applyFill="1" applyBorder="1" applyAlignment="1">
      <alignment horizontal="right" vertical="center" wrapText="1"/>
    </xf>
    <xf numFmtId="165" fontId="5" fillId="0" borderId="3" xfId="1" applyFont="1" applyFill="1" applyBorder="1" applyAlignment="1">
      <alignment horizontal="right" vertical="center" wrapText="1"/>
    </xf>
    <xf numFmtId="165" fontId="5" fillId="0" borderId="7" xfId="1" applyFont="1" applyFill="1" applyBorder="1" applyAlignment="1">
      <alignment horizontal="right" vertical="center" wrapText="1"/>
    </xf>
    <xf numFmtId="165" fontId="5" fillId="0" borderId="6" xfId="1" applyFont="1" applyFill="1" applyBorder="1" applyAlignment="1">
      <alignment horizontal="right" vertical="center" wrapText="1"/>
    </xf>
    <xf numFmtId="0" fontId="2" fillId="5" borderId="1" xfId="0" applyFont="1" applyFill="1" applyBorder="1" applyAlignment="1">
      <alignment horizontal="right" vertical="center" wrapText="1"/>
    </xf>
    <xf numFmtId="165" fontId="5" fillId="0" borderId="1" xfId="1" applyFont="1" applyFill="1" applyBorder="1" applyAlignment="1">
      <alignment horizontal="center" vertical="center"/>
    </xf>
    <xf numFmtId="0" fontId="5" fillId="0" borderId="1" xfId="0" applyFont="1" applyBorder="1" applyAlignment="1">
      <alignment horizontal="center" vertical="center"/>
    </xf>
    <xf numFmtId="165" fontId="5" fillId="0" borderId="3" xfId="1" applyFont="1" applyFill="1" applyBorder="1" applyAlignment="1">
      <alignment horizontal="right" vertical="center"/>
    </xf>
    <xf numFmtId="165" fontId="5" fillId="0" borderId="6" xfId="1" applyFont="1" applyFill="1" applyBorder="1" applyAlignment="1">
      <alignment horizontal="right" vertical="center"/>
    </xf>
    <xf numFmtId="0" fontId="5" fillId="0" borderId="1" xfId="0" applyFont="1" applyBorder="1" applyAlignment="1">
      <alignment horizontal="left" wrapText="1"/>
    </xf>
    <xf numFmtId="165" fontId="5" fillId="0" borderId="7" xfId="1" applyFont="1" applyFill="1" applyBorder="1" applyAlignment="1">
      <alignment horizontal="right" vertical="center"/>
    </xf>
    <xf numFmtId="0" fontId="12" fillId="2" borderId="1" xfId="0" applyFont="1" applyFill="1" applyBorder="1" applyAlignment="1">
      <alignment horizontal="right" vertical="center"/>
    </xf>
    <xf numFmtId="0" fontId="0" fillId="0" borderId="3"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3" xfId="0" applyFill="1" applyBorder="1" applyAlignment="1">
      <alignment horizontal="left" vertical="center" wrapText="1"/>
    </xf>
    <xf numFmtId="0" fontId="0" fillId="0" borderId="6" xfId="0" applyFill="1" applyBorder="1" applyAlignment="1">
      <alignment horizontal="left" vertical="center" wrapText="1"/>
    </xf>
    <xf numFmtId="165" fontId="1" fillId="0" borderId="3" xfId="1" applyFont="1" applyFill="1" applyBorder="1" applyAlignment="1">
      <alignment horizontal="center" vertical="center"/>
    </xf>
    <xf numFmtId="165" fontId="1" fillId="0" borderId="6" xfId="1" applyFont="1" applyFill="1" applyBorder="1" applyAlignment="1">
      <alignment horizontal="center" vertical="center"/>
    </xf>
    <xf numFmtId="0" fontId="0" fillId="0" borderId="7" xfId="0" applyFill="1" applyBorder="1" applyAlignment="1">
      <alignment horizontal="left" vertical="center" wrapText="1"/>
    </xf>
    <xf numFmtId="165" fontId="1" fillId="0" borderId="7" xfId="1" applyFont="1" applyFill="1" applyBorder="1" applyAlignment="1">
      <alignment horizontal="center" vertical="center"/>
    </xf>
    <xf numFmtId="165" fontId="1" fillId="0" borderId="3" xfId="1" applyFont="1" applyFill="1" applyBorder="1" applyAlignment="1">
      <alignment horizontal="left" vertical="center"/>
    </xf>
    <xf numFmtId="165" fontId="1" fillId="0" borderId="6" xfId="1" applyFont="1" applyFill="1" applyBorder="1" applyAlignment="1">
      <alignment horizontal="left" vertical="center"/>
    </xf>
    <xf numFmtId="0" fontId="12" fillId="0" borderId="3"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2" fillId="5" borderId="4" xfId="0" applyFont="1" applyFill="1" applyBorder="1" applyAlignment="1">
      <alignment horizontal="right" vertical="center" wrapText="1"/>
    </xf>
    <xf numFmtId="0" fontId="2" fillId="5" borderId="11" xfId="0" applyFont="1" applyFill="1" applyBorder="1" applyAlignment="1">
      <alignment horizontal="right" vertical="center" wrapText="1"/>
    </xf>
    <xf numFmtId="0" fontId="2" fillId="5" borderId="2" xfId="0" applyFont="1" applyFill="1" applyBorder="1" applyAlignment="1">
      <alignment horizontal="right" vertical="center" wrapText="1"/>
    </xf>
    <xf numFmtId="0" fontId="19" fillId="2" borderId="3" xfId="0" applyFont="1" applyFill="1" applyBorder="1" applyAlignment="1">
      <alignment horizontal="center" vertical="center"/>
    </xf>
    <xf numFmtId="0" fontId="19" fillId="2" borderId="6" xfId="0" applyFont="1" applyFill="1" applyBorder="1" applyAlignment="1">
      <alignment horizontal="center" vertical="center"/>
    </xf>
    <xf numFmtId="165" fontId="1" fillId="0" borderId="7" xfId="1" applyFont="1" applyFill="1" applyBorder="1" applyAlignment="1">
      <alignment horizontal="left" vertical="center"/>
    </xf>
    <xf numFmtId="0" fontId="8" fillId="2" borderId="3" xfId="0" applyFont="1" applyFill="1" applyBorder="1" applyAlignment="1">
      <alignment horizontal="center" vertical="center"/>
    </xf>
    <xf numFmtId="0" fontId="8" fillId="2" borderId="6" xfId="0" applyFont="1" applyFill="1" applyBorder="1" applyAlignment="1">
      <alignment horizontal="center" vertical="center"/>
    </xf>
    <xf numFmtId="165" fontId="7" fillId="0" borderId="3" xfId="1" applyFont="1" applyBorder="1" applyAlignment="1">
      <alignment horizontal="right" vertical="center" wrapText="1"/>
    </xf>
    <xf numFmtId="165" fontId="7" fillId="0" borderId="7" xfId="1" applyFont="1" applyBorder="1" applyAlignment="1">
      <alignment horizontal="right" vertical="center" wrapText="1"/>
    </xf>
    <xf numFmtId="165" fontId="7" fillId="0" borderId="6" xfId="1" applyFont="1" applyBorder="1" applyAlignment="1">
      <alignment horizontal="right" vertical="center" wrapText="1"/>
    </xf>
    <xf numFmtId="165" fontId="5" fillId="0" borderId="3" xfId="1" applyFont="1" applyBorder="1" applyAlignment="1">
      <alignment horizontal="left" vertical="center" wrapText="1"/>
    </xf>
    <xf numFmtId="165" fontId="5" fillId="0" borderId="7" xfId="1" applyFont="1" applyBorder="1" applyAlignment="1">
      <alignment horizontal="left" vertical="center" wrapText="1"/>
    </xf>
    <xf numFmtId="165" fontId="5" fillId="0" borderId="6" xfId="1" applyFont="1" applyBorder="1" applyAlignment="1">
      <alignment horizontal="left" vertical="center" wrapText="1"/>
    </xf>
    <xf numFmtId="165" fontId="5" fillId="0" borderId="3" xfId="1" applyFont="1" applyBorder="1" applyAlignment="1">
      <alignment horizontal="right" vertical="center" wrapText="1"/>
    </xf>
    <xf numFmtId="165" fontId="5" fillId="0" borderId="7" xfId="1" applyFont="1" applyBorder="1" applyAlignment="1">
      <alignment horizontal="right" vertical="center" wrapText="1"/>
    </xf>
    <xf numFmtId="165" fontId="5" fillId="0" borderId="6" xfId="1" applyFont="1" applyBorder="1" applyAlignment="1">
      <alignment horizontal="right" vertical="center" wrapText="1"/>
    </xf>
    <xf numFmtId="0" fontId="8" fillId="5" borderId="4" xfId="0" applyFont="1" applyFill="1" applyBorder="1" applyAlignment="1">
      <alignment horizontal="right" vertical="center" wrapText="1"/>
    </xf>
    <xf numFmtId="0" fontId="8" fillId="5" borderId="11" xfId="0" applyFont="1" applyFill="1" applyBorder="1" applyAlignment="1">
      <alignment horizontal="right" vertical="center" wrapText="1"/>
    </xf>
    <xf numFmtId="0" fontId="8" fillId="5" borderId="2" xfId="0" applyFont="1" applyFill="1" applyBorder="1" applyAlignment="1">
      <alignment horizontal="right" vertical="center" wrapText="1"/>
    </xf>
    <xf numFmtId="165" fontId="7" fillId="0" borderId="9" xfId="1" applyFont="1" applyFill="1" applyBorder="1" applyAlignment="1">
      <alignment horizontal="left" vertical="center" wrapText="1"/>
    </xf>
    <xf numFmtId="165" fontId="7" fillId="0" borderId="12" xfId="1"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 xfId="0" applyFont="1" applyBorder="1" applyAlignment="1">
      <alignment horizontal="left" wrapText="1"/>
    </xf>
    <xf numFmtId="0" fontId="0" fillId="0" borderId="9" xfId="0" applyFill="1" applyBorder="1" applyAlignment="1">
      <alignment horizontal="left" vertical="center" wrapText="1"/>
    </xf>
    <xf numFmtId="0" fontId="0" fillId="0" borderId="12" xfId="0" applyFill="1" applyBorder="1" applyAlignment="1">
      <alignment horizontal="left" vertical="center" wrapText="1"/>
    </xf>
    <xf numFmtId="0" fontId="0" fillId="0" borderId="3" xfId="0" applyFill="1" applyBorder="1" applyAlignment="1">
      <alignment vertical="center"/>
    </xf>
    <xf numFmtId="0" fontId="0" fillId="0" borderId="7" xfId="0" applyFill="1" applyBorder="1" applyAlignment="1">
      <alignment vertical="center"/>
    </xf>
    <xf numFmtId="0" fontId="8" fillId="2" borderId="1" xfId="0" applyFont="1" applyFill="1" applyBorder="1" applyAlignment="1">
      <alignment horizontal="center" vertical="center"/>
    </xf>
    <xf numFmtId="165" fontId="2" fillId="5" borderId="4" xfId="1" applyFont="1" applyFill="1" applyBorder="1" applyAlignment="1">
      <alignment horizontal="right" vertical="center" wrapText="1"/>
    </xf>
    <xf numFmtId="165" fontId="2" fillId="5" borderId="11" xfId="1" applyFont="1" applyFill="1" applyBorder="1" applyAlignment="1">
      <alignment horizontal="right" vertical="center" wrapText="1"/>
    </xf>
    <xf numFmtId="165" fontId="2" fillId="5" borderId="2" xfId="1" applyFont="1" applyFill="1" applyBorder="1" applyAlignment="1">
      <alignment horizontal="right" vertical="center" wrapText="1"/>
    </xf>
    <xf numFmtId="4" fontId="21" fillId="0" borderId="3" xfId="0" applyNumberFormat="1" applyFont="1" applyFill="1" applyBorder="1" applyAlignment="1">
      <alignment horizontal="left" vertical="center" wrapText="1"/>
    </xf>
    <xf numFmtId="4" fontId="21" fillId="0" borderId="7" xfId="0" applyNumberFormat="1" applyFont="1" applyFill="1" applyBorder="1" applyAlignment="1">
      <alignment horizontal="left" vertical="center" wrapText="1"/>
    </xf>
    <xf numFmtId="4" fontId="21" fillId="0" borderId="6" xfId="0" applyNumberFormat="1" applyFont="1" applyFill="1" applyBorder="1" applyAlignment="1">
      <alignment horizontal="left" vertical="center" wrapText="1"/>
    </xf>
    <xf numFmtId="165" fontId="7" fillId="0" borderId="3" xfId="1" applyFont="1" applyBorder="1" applyAlignment="1">
      <alignment horizontal="left" vertical="center" wrapText="1"/>
    </xf>
    <xf numFmtId="165" fontId="7" fillId="0" borderId="7" xfId="1" applyFont="1" applyBorder="1" applyAlignment="1">
      <alignment horizontal="left"/>
    </xf>
    <xf numFmtId="165" fontId="7" fillId="0" borderId="6" xfId="1" applyFont="1" applyBorder="1" applyAlignment="1">
      <alignment horizontal="left"/>
    </xf>
    <xf numFmtId="165" fontId="7" fillId="0" borderId="7" xfId="1" applyFont="1" applyBorder="1" applyAlignment="1">
      <alignment horizontal="right"/>
    </xf>
    <xf numFmtId="165" fontId="7" fillId="0" borderId="6" xfId="1" applyFont="1" applyBorder="1" applyAlignment="1">
      <alignment horizontal="right"/>
    </xf>
    <xf numFmtId="0" fontId="7" fillId="3" borderId="3" xfId="6" applyFont="1" applyFill="1" applyBorder="1" applyAlignment="1">
      <alignment horizontal="left" vertical="center" wrapText="1"/>
    </xf>
    <xf numFmtId="0" fontId="7" fillId="3" borderId="7" xfId="6" applyFont="1" applyFill="1" applyBorder="1" applyAlignment="1">
      <alignment horizontal="left" vertical="center" wrapText="1"/>
    </xf>
    <xf numFmtId="0" fontId="7" fillId="3" borderId="6" xfId="6" applyFont="1" applyFill="1" applyBorder="1" applyAlignment="1">
      <alignment horizontal="left" vertical="center" wrapText="1"/>
    </xf>
    <xf numFmtId="4" fontId="5" fillId="0" borderId="3" xfId="1" applyNumberFormat="1" applyFont="1" applyFill="1" applyBorder="1" applyAlignment="1">
      <alignment horizontal="right" vertical="center" wrapText="1"/>
    </xf>
    <xf numFmtId="4" fontId="5" fillId="0" borderId="7" xfId="1" applyNumberFormat="1" applyFont="1" applyFill="1" applyBorder="1" applyAlignment="1">
      <alignment horizontal="right" vertical="center" wrapText="1"/>
    </xf>
    <xf numFmtId="4" fontId="5" fillId="0" borderId="6" xfId="1" applyNumberFormat="1" applyFont="1" applyFill="1" applyBorder="1" applyAlignment="1">
      <alignment horizontal="right" vertical="center" wrapText="1"/>
    </xf>
    <xf numFmtId="4" fontId="5" fillId="0" borderId="3" xfId="1" applyNumberFormat="1" applyFont="1" applyFill="1" applyBorder="1" applyAlignment="1">
      <alignment horizontal="right" vertical="center"/>
    </xf>
    <xf numFmtId="4" fontId="5" fillId="0" borderId="6" xfId="1" applyNumberFormat="1" applyFont="1" applyFill="1" applyBorder="1" applyAlignment="1">
      <alignment horizontal="right" vertical="center"/>
    </xf>
    <xf numFmtId="0" fontId="8" fillId="2" borderId="1" xfId="0" applyFont="1" applyFill="1" applyBorder="1" applyAlignment="1">
      <alignment horizontal="right" vertical="center" wrapText="1"/>
    </xf>
    <xf numFmtId="4" fontId="5" fillId="0" borderId="7" xfId="1" applyNumberFormat="1" applyFont="1" applyFill="1" applyBorder="1" applyAlignment="1">
      <alignment horizontal="right" vertical="center"/>
    </xf>
    <xf numFmtId="0" fontId="0" fillId="0" borderId="0" xfId="0" applyAlignment="1">
      <alignment horizontal="center" vertical="center"/>
    </xf>
    <xf numFmtId="0" fontId="5" fillId="0" borderId="1" xfId="0" applyFont="1" applyBorder="1" applyAlignment="1">
      <alignment horizontal="center" vertical="center" wrapText="1"/>
    </xf>
  </cellXfs>
  <cellStyles count="9">
    <cellStyle name="Excel Built-in Normal" xfId="2"/>
    <cellStyle name="Excel Built-in Normal 1" xfId="3"/>
    <cellStyle name="Millares" xfId="1" builtinId="3"/>
    <cellStyle name="Millares 2" xfId="4"/>
    <cellStyle name="Millares 2 2" xfId="8"/>
    <cellStyle name="Millares 3" xfId="5"/>
    <cellStyle name="Millares 4" xfId="7"/>
    <cellStyle name="Normal" xfId="0" builtinId="0"/>
    <cellStyle name="Normal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pozo/Downloads/PRESUPUESTO%20EPMMOP%202016%2004.11.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O 2016 MOV EPMMOP"/>
      <sheetName val="EPMMOP Desagreg 2016"/>
      <sheetName val="EMBLEMATICAPresupuesto 2016"/>
      <sheetName val="Sheet1"/>
    </sheetNames>
    <sheetDataSet>
      <sheetData sheetId="0" refreshError="1">
        <row r="6">
          <cell r="D6">
            <v>8668794.3049999997</v>
          </cell>
        </row>
        <row r="9">
          <cell r="D9">
            <v>2626000</v>
          </cell>
        </row>
        <row r="10">
          <cell r="D10">
            <v>23270174.462500002</v>
          </cell>
        </row>
        <row r="11">
          <cell r="D11">
            <v>3774179.1999999997</v>
          </cell>
        </row>
        <row r="12">
          <cell r="D12">
            <v>66152822.176666662</v>
          </cell>
        </row>
        <row r="13">
          <cell r="D13">
            <v>8559130</v>
          </cell>
        </row>
        <row r="14">
          <cell r="D14">
            <v>38069264.325000003</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election sqref="A1:F54"/>
    </sheetView>
  </sheetViews>
  <sheetFormatPr baseColWidth="10" defaultRowHeight="15" x14ac:dyDescent="0.25"/>
  <cols>
    <col min="1" max="1" width="33.28515625" customWidth="1"/>
    <col min="2" max="2" width="24.28515625" customWidth="1"/>
    <col min="3" max="3" width="24.5703125" customWidth="1"/>
    <col min="4" max="4" width="20.140625" customWidth="1"/>
    <col min="5" max="5" width="26" customWidth="1"/>
    <col min="6" max="6" width="37" customWidth="1"/>
  </cols>
  <sheetData>
    <row r="1" spans="1:6" x14ac:dyDescent="0.25">
      <c r="A1" s="212" t="s">
        <v>251</v>
      </c>
      <c r="B1" s="212"/>
      <c r="C1" s="212"/>
      <c r="D1" s="212"/>
      <c r="E1" s="212"/>
      <c r="F1" s="212"/>
    </row>
    <row r="2" spans="1:6" x14ac:dyDescent="0.25">
      <c r="A2" s="9"/>
      <c r="B2" s="8"/>
      <c r="C2" s="8"/>
      <c r="D2" s="8"/>
      <c r="E2" s="8"/>
      <c r="F2" s="8"/>
    </row>
    <row r="3" spans="1:6" x14ac:dyDescent="0.25">
      <c r="A3" s="241" t="s">
        <v>0</v>
      </c>
      <c r="B3" s="241" t="s">
        <v>1</v>
      </c>
      <c r="C3" s="241" t="s">
        <v>2</v>
      </c>
      <c r="D3" s="241" t="s">
        <v>3</v>
      </c>
      <c r="E3" s="241" t="s">
        <v>4</v>
      </c>
      <c r="F3" s="241" t="s">
        <v>5</v>
      </c>
    </row>
    <row r="4" spans="1:6" x14ac:dyDescent="0.25">
      <c r="A4" s="242"/>
      <c r="B4" s="242"/>
      <c r="C4" s="242"/>
      <c r="D4" s="242"/>
      <c r="E4" s="242"/>
      <c r="F4" s="242"/>
    </row>
    <row r="5" spans="1:6" ht="25.5" x14ac:dyDescent="0.25">
      <c r="A5" s="224" t="s">
        <v>6</v>
      </c>
      <c r="B5" s="213" t="s">
        <v>7</v>
      </c>
      <c r="C5" s="216" t="s">
        <v>8</v>
      </c>
      <c r="D5" s="219">
        <v>212813.12038777</v>
      </c>
      <c r="E5" s="227" t="s">
        <v>9</v>
      </c>
      <c r="F5" s="13" t="s">
        <v>10</v>
      </c>
    </row>
    <row r="6" spans="1:6" ht="38.25" x14ac:dyDescent="0.25">
      <c r="A6" s="225"/>
      <c r="B6" s="214"/>
      <c r="C6" s="217"/>
      <c r="D6" s="220"/>
      <c r="E6" s="228"/>
      <c r="F6" s="13" t="s">
        <v>11</v>
      </c>
    </row>
    <row r="7" spans="1:6" x14ac:dyDescent="0.25">
      <c r="A7" s="225"/>
      <c r="B7" s="214"/>
      <c r="C7" s="217"/>
      <c r="D7" s="220"/>
      <c r="E7" s="228"/>
      <c r="F7" s="13" t="s">
        <v>12</v>
      </c>
    </row>
    <row r="8" spans="1:6" x14ac:dyDescent="0.25">
      <c r="A8" s="225"/>
      <c r="B8" s="215"/>
      <c r="C8" s="218"/>
      <c r="D8" s="221"/>
      <c r="E8" s="229"/>
      <c r="F8" s="13" t="s">
        <v>13</v>
      </c>
    </row>
    <row r="9" spans="1:6" ht="25.5" x14ac:dyDescent="0.25">
      <c r="A9" s="226"/>
      <c r="B9" s="11" t="s">
        <v>14</v>
      </c>
      <c r="C9" s="15" t="s">
        <v>15</v>
      </c>
      <c r="D9" s="16">
        <v>1793009.82</v>
      </c>
      <c r="E9" s="13" t="s">
        <v>16</v>
      </c>
      <c r="F9" s="14" t="s">
        <v>17</v>
      </c>
    </row>
    <row r="10" spans="1:6" ht="25.5" x14ac:dyDescent="0.25">
      <c r="A10" s="237" t="s">
        <v>18</v>
      </c>
      <c r="B10" s="213" t="s">
        <v>7</v>
      </c>
      <c r="C10" s="216" t="s">
        <v>19</v>
      </c>
      <c r="D10" s="219">
        <v>0</v>
      </c>
      <c r="E10" s="223" t="s">
        <v>20</v>
      </c>
      <c r="F10" s="13" t="s">
        <v>21</v>
      </c>
    </row>
    <row r="11" spans="1:6" ht="38.25" x14ac:dyDescent="0.25">
      <c r="A11" s="237"/>
      <c r="B11" s="214"/>
      <c r="C11" s="217"/>
      <c r="D11" s="220"/>
      <c r="E11" s="223"/>
      <c r="F11" s="13" t="s">
        <v>22</v>
      </c>
    </row>
    <row r="12" spans="1:6" ht="38.25" x14ac:dyDescent="0.25">
      <c r="A12" s="237"/>
      <c r="B12" s="214"/>
      <c r="C12" s="217"/>
      <c r="D12" s="220"/>
      <c r="E12" s="223"/>
      <c r="F12" s="13" t="s">
        <v>23</v>
      </c>
    </row>
    <row r="13" spans="1:6" x14ac:dyDescent="0.25">
      <c r="A13" s="237"/>
      <c r="B13" s="214"/>
      <c r="C13" s="217"/>
      <c r="D13" s="220"/>
      <c r="E13" s="223"/>
      <c r="F13" s="13" t="s">
        <v>24</v>
      </c>
    </row>
    <row r="14" spans="1:6" x14ac:dyDescent="0.25">
      <c r="A14" s="237"/>
      <c r="B14" s="214"/>
      <c r="C14" s="217"/>
      <c r="D14" s="220"/>
      <c r="E14" s="223"/>
      <c r="F14" s="13" t="s">
        <v>25</v>
      </c>
    </row>
    <row r="15" spans="1:6" ht="25.5" x14ac:dyDescent="0.25">
      <c r="A15" s="237"/>
      <c r="B15" s="215"/>
      <c r="C15" s="218"/>
      <c r="D15" s="221"/>
      <c r="E15" s="223"/>
      <c r="F15" s="13" t="s">
        <v>26</v>
      </c>
    </row>
    <row r="16" spans="1:6" ht="63.75" x14ac:dyDescent="0.25">
      <c r="A16" s="237"/>
      <c r="B16" s="213" t="s">
        <v>14</v>
      </c>
      <c r="C16" s="15" t="s">
        <v>27</v>
      </c>
      <c r="D16" s="16">
        <v>21036.13041411736</v>
      </c>
      <c r="E16" s="13" t="s">
        <v>28</v>
      </c>
      <c r="F16" s="13" t="s">
        <v>29</v>
      </c>
    </row>
    <row r="17" spans="1:6" ht="25.5" x14ac:dyDescent="0.25">
      <c r="A17" s="237"/>
      <c r="B17" s="215"/>
      <c r="C17" s="15" t="s">
        <v>15</v>
      </c>
      <c r="D17" s="16">
        <v>530693.17000000004</v>
      </c>
      <c r="E17" s="13" t="s">
        <v>16</v>
      </c>
      <c r="F17" s="14" t="s">
        <v>17</v>
      </c>
    </row>
    <row r="18" spans="1:6" ht="38.25" x14ac:dyDescent="0.25">
      <c r="A18" s="235" t="s">
        <v>30</v>
      </c>
      <c r="B18" s="11" t="s">
        <v>7</v>
      </c>
      <c r="C18" s="15" t="s">
        <v>31</v>
      </c>
      <c r="D18" s="16">
        <v>508706.3</v>
      </c>
      <c r="E18" s="13" t="s">
        <v>32</v>
      </c>
      <c r="F18" s="13" t="s">
        <v>33</v>
      </c>
    </row>
    <row r="19" spans="1:6" ht="25.5" x14ac:dyDescent="0.25">
      <c r="A19" s="236"/>
      <c r="B19" s="11" t="s">
        <v>14</v>
      </c>
      <c r="C19" s="15" t="s">
        <v>15</v>
      </c>
      <c r="D19" s="16">
        <v>5257362.13</v>
      </c>
      <c r="E19" s="13" t="s">
        <v>16</v>
      </c>
      <c r="F19" s="14" t="s">
        <v>17</v>
      </c>
    </row>
    <row r="20" spans="1:6" x14ac:dyDescent="0.25">
      <c r="A20" s="227" t="s">
        <v>34</v>
      </c>
      <c r="B20" s="216" t="s">
        <v>7</v>
      </c>
      <c r="C20" s="216" t="s">
        <v>35</v>
      </c>
      <c r="D20" s="219">
        <v>681894.4536451</v>
      </c>
      <c r="E20" s="243" t="s">
        <v>36</v>
      </c>
      <c r="F20" s="14" t="s">
        <v>37</v>
      </c>
    </row>
    <row r="21" spans="1:6" x14ac:dyDescent="0.25">
      <c r="A21" s="228"/>
      <c r="B21" s="217"/>
      <c r="C21" s="217"/>
      <c r="D21" s="220"/>
      <c r="E21" s="244"/>
      <c r="F21" s="13" t="s">
        <v>38</v>
      </c>
    </row>
    <row r="22" spans="1:6" ht="21" customHeight="1" x14ac:dyDescent="0.25">
      <c r="A22" s="229"/>
      <c r="B22" s="218"/>
      <c r="C22" s="218"/>
      <c r="D22" s="221"/>
      <c r="E22" s="245"/>
      <c r="F22" s="13" t="s">
        <v>39</v>
      </c>
    </row>
    <row r="23" spans="1:6" ht="38.25" x14ac:dyDescent="0.25">
      <c r="A23" s="224" t="s">
        <v>40</v>
      </c>
      <c r="B23" s="213" t="s">
        <v>7</v>
      </c>
      <c r="C23" s="216" t="s">
        <v>41</v>
      </c>
      <c r="D23" s="249">
        <v>112160</v>
      </c>
      <c r="E23" s="223" t="s">
        <v>42</v>
      </c>
      <c r="F23" s="18" t="s">
        <v>43</v>
      </c>
    </row>
    <row r="24" spans="1:6" ht="25.5" x14ac:dyDescent="0.25">
      <c r="A24" s="225"/>
      <c r="B24" s="214"/>
      <c r="C24" s="217"/>
      <c r="D24" s="250"/>
      <c r="E24" s="223"/>
      <c r="F24" s="18" t="s">
        <v>44</v>
      </c>
    </row>
    <row r="25" spans="1:6" ht="51" x14ac:dyDescent="0.25">
      <c r="A25" s="225"/>
      <c r="B25" s="214"/>
      <c r="C25" s="217"/>
      <c r="D25" s="250"/>
      <c r="E25" s="223"/>
      <c r="F25" s="18" t="s">
        <v>45</v>
      </c>
    </row>
    <row r="26" spans="1:6" ht="38.25" x14ac:dyDescent="0.25">
      <c r="A26" s="225"/>
      <c r="B26" s="214"/>
      <c r="C26" s="217"/>
      <c r="D26" s="250"/>
      <c r="E26" s="223"/>
      <c r="F26" s="18" t="s">
        <v>46</v>
      </c>
    </row>
    <row r="27" spans="1:6" ht="38.25" x14ac:dyDescent="0.25">
      <c r="A27" s="225"/>
      <c r="B27" s="214"/>
      <c r="C27" s="217"/>
      <c r="D27" s="250"/>
      <c r="E27" s="223"/>
      <c r="F27" s="18" t="s">
        <v>47</v>
      </c>
    </row>
    <row r="28" spans="1:6" ht="38.25" x14ac:dyDescent="0.25">
      <c r="A28" s="225"/>
      <c r="B28" s="215"/>
      <c r="C28" s="218"/>
      <c r="D28" s="251"/>
      <c r="E28" s="223"/>
      <c r="F28" s="18" t="s">
        <v>48</v>
      </c>
    </row>
    <row r="29" spans="1:6" ht="51" x14ac:dyDescent="0.25">
      <c r="A29" s="225"/>
      <c r="B29" s="17" t="s">
        <v>49</v>
      </c>
      <c r="C29" s="15" t="s">
        <v>50</v>
      </c>
      <c r="D29" s="16">
        <v>21000</v>
      </c>
      <c r="E29" s="12" t="s">
        <v>51</v>
      </c>
      <c r="F29" s="13" t="s">
        <v>52</v>
      </c>
    </row>
    <row r="30" spans="1:6" ht="25.5" x14ac:dyDescent="0.25">
      <c r="A30" s="226"/>
      <c r="B30" s="11" t="s">
        <v>14</v>
      </c>
      <c r="C30" s="15" t="s">
        <v>15</v>
      </c>
      <c r="D30" s="16">
        <v>1919150.99</v>
      </c>
      <c r="E30" s="13" t="s">
        <v>16</v>
      </c>
      <c r="F30" s="14" t="s">
        <v>17</v>
      </c>
    </row>
    <row r="31" spans="1:6" ht="51" x14ac:dyDescent="0.25">
      <c r="A31" s="227" t="s">
        <v>53</v>
      </c>
      <c r="B31" s="238" t="s">
        <v>54</v>
      </c>
      <c r="C31" s="238" t="s">
        <v>55</v>
      </c>
      <c r="D31" s="219">
        <v>936910.68</v>
      </c>
      <c r="E31" s="13" t="s">
        <v>56</v>
      </c>
      <c r="F31" s="14" t="s">
        <v>57</v>
      </c>
    </row>
    <row r="32" spans="1:6" ht="38.25" x14ac:dyDescent="0.25">
      <c r="A32" s="228"/>
      <c r="B32" s="239"/>
      <c r="C32" s="239"/>
      <c r="D32" s="220"/>
      <c r="E32" s="13" t="s">
        <v>58</v>
      </c>
      <c r="F32" s="13" t="s">
        <v>59</v>
      </c>
    </row>
    <row r="33" spans="1:6" x14ac:dyDescent="0.25">
      <c r="A33" s="228"/>
      <c r="B33" s="239"/>
      <c r="C33" s="239"/>
      <c r="D33" s="220"/>
      <c r="E33" s="230" t="s">
        <v>60</v>
      </c>
      <c r="F33" s="14" t="s">
        <v>61</v>
      </c>
    </row>
    <row r="34" spans="1:6" ht="38.25" x14ac:dyDescent="0.25">
      <c r="A34" s="228"/>
      <c r="B34" s="239"/>
      <c r="C34" s="239"/>
      <c r="D34" s="220"/>
      <c r="E34" s="231"/>
      <c r="F34" s="13" t="s">
        <v>62</v>
      </c>
    </row>
    <row r="35" spans="1:6" ht="38.25" x14ac:dyDescent="0.25">
      <c r="A35" s="228"/>
      <c r="B35" s="239"/>
      <c r="C35" s="239"/>
      <c r="D35" s="220"/>
      <c r="E35" s="13" t="s">
        <v>63</v>
      </c>
      <c r="F35" s="13" t="s">
        <v>64</v>
      </c>
    </row>
    <row r="36" spans="1:6" x14ac:dyDescent="0.25">
      <c r="A36" s="228"/>
      <c r="B36" s="239"/>
      <c r="C36" s="239"/>
      <c r="D36" s="220"/>
      <c r="E36" s="227" t="s">
        <v>65</v>
      </c>
      <c r="F36" s="13" t="s">
        <v>66</v>
      </c>
    </row>
    <row r="37" spans="1:6" x14ac:dyDescent="0.25">
      <c r="A37" s="229"/>
      <c r="B37" s="240"/>
      <c r="C37" s="240"/>
      <c r="D37" s="221"/>
      <c r="E37" s="229"/>
      <c r="F37" s="14" t="s">
        <v>67</v>
      </c>
    </row>
    <row r="38" spans="1:6" ht="25.5" x14ac:dyDescent="0.25">
      <c r="A38" s="224" t="s">
        <v>68</v>
      </c>
      <c r="B38" s="213" t="s">
        <v>7</v>
      </c>
      <c r="C38" s="216" t="s">
        <v>69</v>
      </c>
      <c r="D38" s="232">
        <v>77000</v>
      </c>
      <c r="E38" s="223" t="s">
        <v>70</v>
      </c>
      <c r="F38" s="13" t="s">
        <v>71</v>
      </c>
    </row>
    <row r="39" spans="1:6" ht="25.5" x14ac:dyDescent="0.25">
      <c r="A39" s="225"/>
      <c r="B39" s="214"/>
      <c r="C39" s="217"/>
      <c r="D39" s="233"/>
      <c r="E39" s="223"/>
      <c r="F39" s="13" t="s">
        <v>72</v>
      </c>
    </row>
    <row r="40" spans="1:6" ht="25.5" x14ac:dyDescent="0.25">
      <c r="A40" s="225"/>
      <c r="B40" s="214"/>
      <c r="C40" s="218"/>
      <c r="D40" s="234"/>
      <c r="E40" s="223"/>
      <c r="F40" s="13" t="s">
        <v>73</v>
      </c>
    </row>
    <row r="41" spans="1:6" ht="51" x14ac:dyDescent="0.25">
      <c r="A41" s="225"/>
      <c r="B41" s="214"/>
      <c r="C41" s="216" t="s">
        <v>74</v>
      </c>
      <c r="D41" s="219">
        <v>24250</v>
      </c>
      <c r="E41" s="222" t="s">
        <v>75</v>
      </c>
      <c r="F41" s="18" t="s">
        <v>76</v>
      </c>
    </row>
    <row r="42" spans="1:6" ht="25.5" x14ac:dyDescent="0.25">
      <c r="A42" s="225"/>
      <c r="B42" s="214"/>
      <c r="C42" s="217"/>
      <c r="D42" s="220"/>
      <c r="E42" s="222"/>
      <c r="F42" s="18" t="s">
        <v>77</v>
      </c>
    </row>
    <row r="43" spans="1:6" ht="25.5" x14ac:dyDescent="0.25">
      <c r="A43" s="225"/>
      <c r="B43" s="215"/>
      <c r="C43" s="218"/>
      <c r="D43" s="221"/>
      <c r="E43" s="222"/>
      <c r="F43" s="18" t="s">
        <v>78</v>
      </c>
    </row>
    <row r="44" spans="1:6" x14ac:dyDescent="0.25">
      <c r="A44" s="225"/>
      <c r="B44" s="213" t="s">
        <v>14</v>
      </c>
      <c r="C44" s="216" t="s">
        <v>79</v>
      </c>
      <c r="D44" s="232">
        <v>1319983.69197</v>
      </c>
      <c r="E44" s="222" t="s">
        <v>80</v>
      </c>
      <c r="F44" s="14" t="s">
        <v>81</v>
      </c>
    </row>
    <row r="45" spans="1:6" ht="25.5" x14ac:dyDescent="0.25">
      <c r="A45" s="225"/>
      <c r="B45" s="214"/>
      <c r="C45" s="217"/>
      <c r="D45" s="233"/>
      <c r="E45" s="222"/>
      <c r="F45" s="13" t="s">
        <v>82</v>
      </c>
    </row>
    <row r="46" spans="1:6" ht="25.5" x14ac:dyDescent="0.25">
      <c r="A46" s="225"/>
      <c r="B46" s="214"/>
      <c r="C46" s="217"/>
      <c r="D46" s="233"/>
      <c r="E46" s="222"/>
      <c r="F46" s="13" t="s">
        <v>83</v>
      </c>
    </row>
    <row r="47" spans="1:6" ht="25.5" x14ac:dyDescent="0.25">
      <c r="A47" s="225"/>
      <c r="B47" s="214"/>
      <c r="C47" s="217"/>
      <c r="D47" s="233"/>
      <c r="E47" s="222"/>
      <c r="F47" s="13" t="s">
        <v>84</v>
      </c>
    </row>
    <row r="48" spans="1:6" ht="25.5" x14ac:dyDescent="0.25">
      <c r="A48" s="225"/>
      <c r="B48" s="214"/>
      <c r="C48" s="217"/>
      <c r="D48" s="233"/>
      <c r="E48" s="222"/>
      <c r="F48" s="13" t="s">
        <v>85</v>
      </c>
    </row>
    <row r="49" spans="1:6" ht="25.5" x14ac:dyDescent="0.25">
      <c r="A49" s="225"/>
      <c r="B49" s="214"/>
      <c r="C49" s="217"/>
      <c r="D49" s="233"/>
      <c r="E49" s="222"/>
      <c r="F49" s="13" t="s">
        <v>86</v>
      </c>
    </row>
    <row r="50" spans="1:6" ht="25.5" x14ac:dyDescent="0.25">
      <c r="A50" s="225"/>
      <c r="B50" s="214"/>
      <c r="C50" s="217"/>
      <c r="D50" s="233"/>
      <c r="E50" s="222"/>
      <c r="F50" s="13" t="s">
        <v>87</v>
      </c>
    </row>
    <row r="51" spans="1:6" ht="25.5" x14ac:dyDescent="0.25">
      <c r="A51" s="225"/>
      <c r="B51" s="214"/>
      <c r="C51" s="217"/>
      <c r="D51" s="233"/>
      <c r="E51" s="222"/>
      <c r="F51" s="13" t="s">
        <v>88</v>
      </c>
    </row>
    <row r="52" spans="1:6" ht="25.5" x14ac:dyDescent="0.25">
      <c r="A52" s="225"/>
      <c r="B52" s="214"/>
      <c r="C52" s="217"/>
      <c r="D52" s="233"/>
      <c r="E52" s="222"/>
      <c r="F52" s="13" t="s">
        <v>89</v>
      </c>
    </row>
    <row r="53" spans="1:6" ht="25.5" x14ac:dyDescent="0.25">
      <c r="A53" s="226"/>
      <c r="B53" s="215"/>
      <c r="C53" s="218"/>
      <c r="D53" s="234"/>
      <c r="E53" s="222"/>
      <c r="F53" s="13" t="s">
        <v>90</v>
      </c>
    </row>
    <row r="54" spans="1:6" x14ac:dyDescent="0.25">
      <c r="A54" s="246" t="s">
        <v>2122</v>
      </c>
      <c r="B54" s="247"/>
      <c r="C54" s="248"/>
      <c r="D54" s="10">
        <v>13415970.486416988</v>
      </c>
      <c r="E54" s="19"/>
      <c r="F54" s="19"/>
    </row>
  </sheetData>
  <mergeCells count="48">
    <mergeCell ref="F3:F4"/>
    <mergeCell ref="A54:C54"/>
    <mergeCell ref="A3:A4"/>
    <mergeCell ref="E23:E28"/>
    <mergeCell ref="B10:B15"/>
    <mergeCell ref="C10:C15"/>
    <mergeCell ref="D10:D15"/>
    <mergeCell ref="A23:A30"/>
    <mergeCell ref="E5:E8"/>
    <mergeCell ref="B23:B28"/>
    <mergeCell ref="C23:C28"/>
    <mergeCell ref="D23:D28"/>
    <mergeCell ref="E3:E4"/>
    <mergeCell ref="D3:D4"/>
    <mergeCell ref="B16:B17"/>
    <mergeCell ref="B5:B8"/>
    <mergeCell ref="C3:C4"/>
    <mergeCell ref="B3:B4"/>
    <mergeCell ref="E44:E53"/>
    <mergeCell ref="C5:C8"/>
    <mergeCell ref="D5:D8"/>
    <mergeCell ref="E20:E22"/>
    <mergeCell ref="D31:D37"/>
    <mergeCell ref="D44:D53"/>
    <mergeCell ref="A18:A19"/>
    <mergeCell ref="C38:C40"/>
    <mergeCell ref="A10:A17"/>
    <mergeCell ref="A5:A9"/>
    <mergeCell ref="C44:C53"/>
    <mergeCell ref="B31:B37"/>
    <mergeCell ref="A31:A37"/>
    <mergeCell ref="C31:C37"/>
    <mergeCell ref="A1:F1"/>
    <mergeCell ref="B38:B43"/>
    <mergeCell ref="C41:C43"/>
    <mergeCell ref="D41:D43"/>
    <mergeCell ref="E41:E43"/>
    <mergeCell ref="E10:E15"/>
    <mergeCell ref="A38:A53"/>
    <mergeCell ref="A20:A22"/>
    <mergeCell ref="E38:E40"/>
    <mergeCell ref="B44:B53"/>
    <mergeCell ref="E36:E37"/>
    <mergeCell ref="E33:E34"/>
    <mergeCell ref="C20:C22"/>
    <mergeCell ref="B20:B22"/>
    <mergeCell ref="D38:D40"/>
    <mergeCell ref="D20:D22"/>
  </mergeCells>
  <pageMargins left="0.70866141732283472" right="0.70866141732283472" top="0.74803149606299213" bottom="0.74803149606299213" header="0.31496062992125984" footer="0.31496062992125984"/>
  <pageSetup paperSize="9" scale="70" orientation="landscape"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61" workbookViewId="0">
      <selection activeCell="A63" sqref="A63:C63"/>
    </sheetView>
  </sheetViews>
  <sheetFormatPr baseColWidth="10" defaultRowHeight="15" x14ac:dyDescent="0.25"/>
  <cols>
    <col min="1" max="1" width="32.85546875" customWidth="1"/>
    <col min="2" max="2" width="29.28515625" customWidth="1"/>
    <col min="3" max="3" width="29.5703125" customWidth="1"/>
    <col min="4" max="4" width="17.7109375" customWidth="1"/>
    <col min="5" max="5" width="33.5703125" customWidth="1"/>
    <col min="6" max="6" width="41.5703125" customWidth="1"/>
  </cols>
  <sheetData>
    <row r="1" spans="1:6" x14ac:dyDescent="0.25">
      <c r="A1" s="357" t="s">
        <v>750</v>
      </c>
      <c r="B1" s="357"/>
      <c r="C1" s="357"/>
      <c r="D1" s="357"/>
      <c r="E1" s="357"/>
      <c r="F1" s="357"/>
    </row>
    <row r="2" spans="1:6" x14ac:dyDescent="0.25">
      <c r="A2" s="8"/>
      <c r="B2" s="8"/>
      <c r="C2" s="8"/>
      <c r="D2" s="8"/>
      <c r="E2" s="8"/>
      <c r="F2" s="8"/>
    </row>
    <row r="3" spans="1:6" x14ac:dyDescent="0.25">
      <c r="A3" s="8"/>
      <c r="B3" s="8"/>
      <c r="C3" s="8"/>
      <c r="D3" s="8"/>
      <c r="E3" s="8"/>
      <c r="F3" s="8"/>
    </row>
    <row r="4" spans="1:6" x14ac:dyDescent="0.25">
      <c r="A4" s="293" t="s">
        <v>0</v>
      </c>
      <c r="B4" s="293" t="s">
        <v>1</v>
      </c>
      <c r="C4" s="293" t="s">
        <v>2</v>
      </c>
      <c r="D4" s="293" t="s">
        <v>3</v>
      </c>
      <c r="E4" s="293" t="s">
        <v>4</v>
      </c>
      <c r="F4" s="293" t="s">
        <v>5</v>
      </c>
    </row>
    <row r="5" spans="1:6" x14ac:dyDescent="0.25">
      <c r="A5" s="294"/>
      <c r="B5" s="294"/>
      <c r="C5" s="294"/>
      <c r="D5" s="294"/>
      <c r="E5" s="294"/>
      <c r="F5" s="294"/>
    </row>
    <row r="6" spans="1:6" x14ac:dyDescent="0.25">
      <c r="A6" s="314" t="s">
        <v>643</v>
      </c>
      <c r="B6" s="299" t="s">
        <v>49</v>
      </c>
      <c r="C6" s="358" t="s">
        <v>644</v>
      </c>
      <c r="D6" s="359">
        <v>110000</v>
      </c>
      <c r="E6" s="223" t="s">
        <v>645</v>
      </c>
      <c r="F6" s="49" t="s">
        <v>646</v>
      </c>
    </row>
    <row r="7" spans="1:6" ht="25.5" x14ac:dyDescent="0.25">
      <c r="A7" s="314"/>
      <c r="B7" s="299"/>
      <c r="C7" s="358"/>
      <c r="D7" s="359"/>
      <c r="E7" s="223"/>
      <c r="F7" s="49" t="s">
        <v>647</v>
      </c>
    </row>
    <row r="8" spans="1:6" ht="25.5" x14ac:dyDescent="0.25">
      <c r="A8" s="314"/>
      <c r="B8" s="299"/>
      <c r="C8" s="358"/>
      <c r="D8" s="359"/>
      <c r="E8" s="223"/>
      <c r="F8" s="49" t="s">
        <v>648</v>
      </c>
    </row>
    <row r="9" spans="1:6" ht="25.5" x14ac:dyDescent="0.25">
      <c r="A9" s="314"/>
      <c r="B9" s="299" t="s">
        <v>14</v>
      </c>
      <c r="C9" s="299" t="s">
        <v>96</v>
      </c>
      <c r="D9" s="359">
        <v>85328.719999999739</v>
      </c>
      <c r="E9" s="49" t="s">
        <v>649</v>
      </c>
      <c r="F9" s="49" t="s">
        <v>650</v>
      </c>
    </row>
    <row r="10" spans="1:6" ht="38.25" x14ac:dyDescent="0.25">
      <c r="A10" s="314"/>
      <c r="B10" s="299"/>
      <c r="C10" s="299"/>
      <c r="D10" s="359"/>
      <c r="E10" s="49" t="s">
        <v>651</v>
      </c>
      <c r="F10" s="49" t="s">
        <v>652</v>
      </c>
    </row>
    <row r="11" spans="1:6" ht="25.5" x14ac:dyDescent="0.25">
      <c r="A11" s="314"/>
      <c r="B11" s="299"/>
      <c r="C11" s="46" t="s">
        <v>15</v>
      </c>
      <c r="D11" s="110">
        <v>2979865.87</v>
      </c>
      <c r="E11" s="45" t="s">
        <v>180</v>
      </c>
      <c r="F11" s="45" t="s">
        <v>181</v>
      </c>
    </row>
    <row r="12" spans="1:6" ht="38.25" x14ac:dyDescent="0.25">
      <c r="A12" s="314" t="s">
        <v>653</v>
      </c>
      <c r="B12" s="358" t="s">
        <v>182</v>
      </c>
      <c r="C12" s="299" t="s">
        <v>654</v>
      </c>
      <c r="D12" s="359">
        <v>30000</v>
      </c>
      <c r="E12" s="49" t="s">
        <v>655</v>
      </c>
      <c r="F12" s="49" t="s">
        <v>656</v>
      </c>
    </row>
    <row r="13" spans="1:6" ht="25.5" x14ac:dyDescent="0.25">
      <c r="A13" s="314"/>
      <c r="B13" s="358"/>
      <c r="C13" s="299"/>
      <c r="D13" s="359"/>
      <c r="E13" s="223" t="s">
        <v>657</v>
      </c>
      <c r="F13" s="49" t="s">
        <v>658</v>
      </c>
    </row>
    <row r="14" spans="1:6" ht="25.5" x14ac:dyDescent="0.25">
      <c r="A14" s="314"/>
      <c r="B14" s="358"/>
      <c r="C14" s="299"/>
      <c r="D14" s="359"/>
      <c r="E14" s="223"/>
      <c r="F14" s="49" t="s">
        <v>659</v>
      </c>
    </row>
    <row r="15" spans="1:6" ht="25.5" x14ac:dyDescent="0.25">
      <c r="A15" s="314" t="s">
        <v>660</v>
      </c>
      <c r="B15" s="299" t="s">
        <v>49</v>
      </c>
      <c r="C15" s="46" t="s">
        <v>661</v>
      </c>
      <c r="D15" s="110">
        <v>250000</v>
      </c>
      <c r="E15" s="49" t="s">
        <v>662</v>
      </c>
      <c r="F15" s="49" t="s">
        <v>663</v>
      </c>
    </row>
    <row r="16" spans="1:6" ht="38.25" x14ac:dyDescent="0.25">
      <c r="A16" s="314"/>
      <c r="B16" s="299"/>
      <c r="C16" s="299" t="s">
        <v>664</v>
      </c>
      <c r="D16" s="359">
        <v>0</v>
      </c>
      <c r="E16" s="223" t="s">
        <v>665</v>
      </c>
      <c r="F16" s="49" t="s">
        <v>666</v>
      </c>
    </row>
    <row r="17" spans="1:6" ht="38.25" x14ac:dyDescent="0.25">
      <c r="A17" s="314"/>
      <c r="B17" s="299"/>
      <c r="C17" s="299"/>
      <c r="D17" s="359"/>
      <c r="E17" s="223"/>
      <c r="F17" s="49" t="s">
        <v>667</v>
      </c>
    </row>
    <row r="18" spans="1:6" x14ac:dyDescent="0.25">
      <c r="A18" s="314"/>
      <c r="B18" s="299"/>
      <c r="C18" s="299" t="s">
        <v>668</v>
      </c>
      <c r="D18" s="359">
        <v>431000</v>
      </c>
      <c r="E18" s="223" t="s">
        <v>669</v>
      </c>
      <c r="F18" s="49" t="s">
        <v>670</v>
      </c>
    </row>
    <row r="19" spans="1:6" x14ac:dyDescent="0.25">
      <c r="A19" s="314"/>
      <c r="B19" s="299"/>
      <c r="C19" s="299"/>
      <c r="D19" s="359"/>
      <c r="E19" s="223"/>
      <c r="F19" s="49" t="s">
        <v>671</v>
      </c>
    </row>
    <row r="20" spans="1:6" ht="38.25" x14ac:dyDescent="0.25">
      <c r="A20" s="314"/>
      <c r="B20" s="299"/>
      <c r="C20" s="299"/>
      <c r="D20" s="359"/>
      <c r="E20" s="49" t="s">
        <v>672</v>
      </c>
      <c r="F20" s="49" t="s">
        <v>673</v>
      </c>
    </row>
    <row r="21" spans="1:6" x14ac:dyDescent="0.25">
      <c r="A21" s="314"/>
      <c r="B21" s="299"/>
      <c r="C21" s="299"/>
      <c r="D21" s="359"/>
      <c r="E21" s="223" t="s">
        <v>674</v>
      </c>
      <c r="F21" s="49" t="s">
        <v>675</v>
      </c>
    </row>
    <row r="22" spans="1:6" ht="25.5" x14ac:dyDescent="0.25">
      <c r="A22" s="314"/>
      <c r="B22" s="299"/>
      <c r="C22" s="299"/>
      <c r="D22" s="359"/>
      <c r="E22" s="223"/>
      <c r="F22" s="49" t="s">
        <v>676</v>
      </c>
    </row>
    <row r="23" spans="1:6" x14ac:dyDescent="0.25">
      <c r="A23" s="314" t="s">
        <v>677</v>
      </c>
      <c r="B23" s="299" t="s">
        <v>678</v>
      </c>
      <c r="C23" s="299" t="s">
        <v>679</v>
      </c>
      <c r="D23" s="360">
        <v>2002500</v>
      </c>
      <c r="E23" s="223" t="s">
        <v>680</v>
      </c>
      <c r="F23" s="49" t="s">
        <v>681</v>
      </c>
    </row>
    <row r="24" spans="1:6" ht="25.5" x14ac:dyDescent="0.25">
      <c r="A24" s="314"/>
      <c r="B24" s="299"/>
      <c r="C24" s="299"/>
      <c r="D24" s="360"/>
      <c r="E24" s="223"/>
      <c r="F24" s="49" t="s">
        <v>682</v>
      </c>
    </row>
    <row r="25" spans="1:6" ht="25.5" x14ac:dyDescent="0.25">
      <c r="A25" s="314"/>
      <c r="B25" s="299"/>
      <c r="C25" s="299"/>
      <c r="D25" s="360"/>
      <c r="E25" s="223"/>
      <c r="F25" s="49" t="s">
        <v>683</v>
      </c>
    </row>
    <row r="26" spans="1:6" x14ac:dyDescent="0.25">
      <c r="A26" s="314"/>
      <c r="B26" s="299"/>
      <c r="C26" s="299"/>
      <c r="D26" s="360"/>
      <c r="E26" s="223"/>
      <c r="F26" s="49" t="s">
        <v>684</v>
      </c>
    </row>
    <row r="27" spans="1:6" ht="38.25" x14ac:dyDescent="0.25">
      <c r="A27" s="314"/>
      <c r="B27" s="299"/>
      <c r="C27" s="299"/>
      <c r="D27" s="360"/>
      <c r="E27" s="45" t="s">
        <v>685</v>
      </c>
      <c r="F27" s="49" t="s">
        <v>686</v>
      </c>
    </row>
    <row r="28" spans="1:6" ht="51" x14ac:dyDescent="0.25">
      <c r="A28" s="314"/>
      <c r="B28" s="299"/>
      <c r="C28" s="299"/>
      <c r="D28" s="360"/>
      <c r="E28" s="45" t="s">
        <v>687</v>
      </c>
      <c r="F28" s="49" t="s">
        <v>688</v>
      </c>
    </row>
    <row r="29" spans="1:6" x14ac:dyDescent="0.25">
      <c r="A29" s="314"/>
      <c r="B29" s="299"/>
      <c r="C29" s="299" t="s">
        <v>689</v>
      </c>
      <c r="D29" s="360">
        <v>623700</v>
      </c>
      <c r="E29" s="223" t="s">
        <v>690</v>
      </c>
      <c r="F29" s="49" t="s">
        <v>691</v>
      </c>
    </row>
    <row r="30" spans="1:6" ht="38.25" x14ac:dyDescent="0.25">
      <c r="A30" s="314"/>
      <c r="B30" s="299"/>
      <c r="C30" s="299"/>
      <c r="D30" s="360"/>
      <c r="E30" s="223"/>
      <c r="F30" s="49" t="s">
        <v>692</v>
      </c>
    </row>
    <row r="31" spans="1:6" ht="25.5" x14ac:dyDescent="0.25">
      <c r="A31" s="314" t="s">
        <v>693</v>
      </c>
      <c r="B31" s="299" t="s">
        <v>49</v>
      </c>
      <c r="C31" s="299" t="s">
        <v>694</v>
      </c>
      <c r="D31" s="360">
        <v>437052</v>
      </c>
      <c r="E31" s="223" t="s">
        <v>695</v>
      </c>
      <c r="F31" s="49" t="s">
        <v>696</v>
      </c>
    </row>
    <row r="32" spans="1:6" ht="51" x14ac:dyDescent="0.25">
      <c r="A32" s="314"/>
      <c r="B32" s="299"/>
      <c r="C32" s="299"/>
      <c r="D32" s="360"/>
      <c r="E32" s="223"/>
      <c r="F32" s="49" t="s">
        <v>697</v>
      </c>
    </row>
    <row r="33" spans="1:6" ht="38.25" x14ac:dyDescent="0.25">
      <c r="A33" s="361" t="s">
        <v>698</v>
      </c>
      <c r="B33" s="299" t="s">
        <v>49</v>
      </c>
      <c r="C33" s="299" t="s">
        <v>694</v>
      </c>
      <c r="D33" s="359">
        <v>0</v>
      </c>
      <c r="E33" s="49" t="s">
        <v>699</v>
      </c>
      <c r="F33" s="49" t="s">
        <v>700</v>
      </c>
    </row>
    <row r="34" spans="1:6" ht="25.5" x14ac:dyDescent="0.25">
      <c r="A34" s="361"/>
      <c r="B34" s="299"/>
      <c r="C34" s="299"/>
      <c r="D34" s="359"/>
      <c r="E34" s="49" t="s">
        <v>701</v>
      </c>
      <c r="F34" s="49" t="s">
        <v>702</v>
      </c>
    </row>
    <row r="35" spans="1:6" ht="38.25" x14ac:dyDescent="0.25">
      <c r="A35" s="361"/>
      <c r="B35" s="299"/>
      <c r="C35" s="358" t="s">
        <v>668</v>
      </c>
      <c r="D35" s="359">
        <v>0</v>
      </c>
      <c r="E35" s="49" t="s">
        <v>703</v>
      </c>
      <c r="F35" s="49" t="s">
        <v>704</v>
      </c>
    </row>
    <row r="36" spans="1:6" x14ac:dyDescent="0.25">
      <c r="A36" s="361"/>
      <c r="B36" s="299"/>
      <c r="C36" s="358"/>
      <c r="D36" s="359"/>
      <c r="E36" s="223" t="s">
        <v>705</v>
      </c>
      <c r="F36" s="49" t="s">
        <v>706</v>
      </c>
    </row>
    <row r="37" spans="1:6" ht="25.5" x14ac:dyDescent="0.25">
      <c r="A37" s="361"/>
      <c r="B37" s="299"/>
      <c r="C37" s="358"/>
      <c r="D37" s="359"/>
      <c r="E37" s="223"/>
      <c r="F37" s="49" t="s">
        <v>707</v>
      </c>
    </row>
    <row r="38" spans="1:6" x14ac:dyDescent="0.25">
      <c r="A38" s="361"/>
      <c r="B38" s="299"/>
      <c r="C38" s="358"/>
      <c r="D38" s="359"/>
      <c r="E38" s="223"/>
      <c r="F38" s="49" t="s">
        <v>708</v>
      </c>
    </row>
    <row r="39" spans="1:6" x14ac:dyDescent="0.25">
      <c r="A39" s="361"/>
      <c r="B39" s="299" t="s">
        <v>14</v>
      </c>
      <c r="C39" s="46" t="s">
        <v>96</v>
      </c>
      <c r="D39" s="110">
        <v>0</v>
      </c>
      <c r="E39" s="49" t="s">
        <v>709</v>
      </c>
      <c r="F39" s="49" t="s">
        <v>710</v>
      </c>
    </row>
    <row r="40" spans="1:6" x14ac:dyDescent="0.25">
      <c r="A40" s="361"/>
      <c r="B40" s="299"/>
      <c r="C40" s="46" t="s">
        <v>67</v>
      </c>
      <c r="D40" s="110">
        <v>0</v>
      </c>
      <c r="E40" s="49" t="s">
        <v>709</v>
      </c>
      <c r="F40" s="49" t="s">
        <v>711</v>
      </c>
    </row>
    <row r="41" spans="1:6" ht="25.5" x14ac:dyDescent="0.25">
      <c r="A41" s="361"/>
      <c r="B41" s="358" t="s">
        <v>678</v>
      </c>
      <c r="C41" s="299" t="s">
        <v>679</v>
      </c>
      <c r="D41" s="359">
        <v>0</v>
      </c>
      <c r="E41" s="49" t="s">
        <v>712</v>
      </c>
      <c r="F41" s="49" t="s">
        <v>713</v>
      </c>
    </row>
    <row r="42" spans="1:6" x14ac:dyDescent="0.25">
      <c r="A42" s="361"/>
      <c r="B42" s="358"/>
      <c r="C42" s="299"/>
      <c r="D42" s="359"/>
      <c r="E42" s="49" t="s">
        <v>714</v>
      </c>
      <c r="F42" s="49" t="s">
        <v>715</v>
      </c>
    </row>
    <row r="43" spans="1:6" x14ac:dyDescent="0.25">
      <c r="A43" s="361"/>
      <c r="B43" s="358"/>
      <c r="C43" s="299" t="s">
        <v>689</v>
      </c>
      <c r="D43" s="360">
        <v>0</v>
      </c>
      <c r="E43" s="49" t="s">
        <v>716</v>
      </c>
      <c r="F43" s="49" t="s">
        <v>717</v>
      </c>
    </row>
    <row r="44" spans="1:6" ht="25.5" x14ac:dyDescent="0.25">
      <c r="A44" s="361"/>
      <c r="B44" s="358"/>
      <c r="C44" s="299"/>
      <c r="D44" s="360"/>
      <c r="E44" s="49" t="s">
        <v>718</v>
      </c>
      <c r="F44" s="49" t="s">
        <v>719</v>
      </c>
    </row>
    <row r="45" spans="1:6" ht="25.5" x14ac:dyDescent="0.25">
      <c r="A45" s="361"/>
      <c r="B45" s="358"/>
      <c r="C45" s="299"/>
      <c r="D45" s="360"/>
      <c r="E45" s="49" t="s">
        <v>720</v>
      </c>
      <c r="F45" s="49" t="s">
        <v>721</v>
      </c>
    </row>
    <row r="46" spans="1:6" x14ac:dyDescent="0.25">
      <c r="A46" s="362" t="s">
        <v>722</v>
      </c>
      <c r="B46" s="299" t="s">
        <v>678</v>
      </c>
      <c r="C46" s="299" t="s">
        <v>679</v>
      </c>
      <c r="D46" s="360">
        <v>0</v>
      </c>
      <c r="E46" s="223" t="s">
        <v>723</v>
      </c>
      <c r="F46" s="49" t="s">
        <v>724</v>
      </c>
    </row>
    <row r="47" spans="1:6" x14ac:dyDescent="0.25">
      <c r="A47" s="362"/>
      <c r="B47" s="299"/>
      <c r="C47" s="299"/>
      <c r="D47" s="360"/>
      <c r="E47" s="223"/>
      <c r="F47" s="49" t="s">
        <v>725</v>
      </c>
    </row>
    <row r="48" spans="1:6" ht="25.5" x14ac:dyDescent="0.25">
      <c r="A48" s="362"/>
      <c r="B48" s="299"/>
      <c r="C48" s="299" t="s">
        <v>689</v>
      </c>
      <c r="D48" s="360">
        <v>300000</v>
      </c>
      <c r="E48" s="363" t="s">
        <v>726</v>
      </c>
      <c r="F48" s="50" t="s">
        <v>727</v>
      </c>
    </row>
    <row r="49" spans="1:6" ht="38.25" x14ac:dyDescent="0.25">
      <c r="A49" s="362"/>
      <c r="B49" s="299"/>
      <c r="C49" s="299"/>
      <c r="D49" s="360"/>
      <c r="E49" s="363"/>
      <c r="F49" s="50" t="s">
        <v>728</v>
      </c>
    </row>
    <row r="50" spans="1:6" ht="63.75" x14ac:dyDescent="0.25">
      <c r="A50" s="362"/>
      <c r="B50" s="299"/>
      <c r="C50" s="299"/>
      <c r="D50" s="360"/>
      <c r="E50" s="363"/>
      <c r="F50" s="50" t="s">
        <v>729</v>
      </c>
    </row>
    <row r="51" spans="1:6" ht="38.25" x14ac:dyDescent="0.25">
      <c r="A51" s="362"/>
      <c r="B51" s="299"/>
      <c r="C51" s="299"/>
      <c r="D51" s="360"/>
      <c r="E51" s="363"/>
      <c r="F51" s="50" t="s">
        <v>730</v>
      </c>
    </row>
    <row r="52" spans="1:6" ht="51" x14ac:dyDescent="0.25">
      <c r="A52" s="314" t="s">
        <v>731</v>
      </c>
      <c r="B52" s="299" t="s">
        <v>49</v>
      </c>
      <c r="C52" s="358" t="s">
        <v>732</v>
      </c>
      <c r="D52" s="359">
        <v>0</v>
      </c>
      <c r="E52" s="49" t="s">
        <v>733</v>
      </c>
      <c r="F52" s="49" t="s">
        <v>734</v>
      </c>
    </row>
    <row r="53" spans="1:6" ht="51" x14ac:dyDescent="0.25">
      <c r="A53" s="314"/>
      <c r="B53" s="299"/>
      <c r="C53" s="358"/>
      <c r="D53" s="359"/>
      <c r="E53" s="49" t="s">
        <v>735</v>
      </c>
      <c r="F53" s="49" t="s">
        <v>736</v>
      </c>
    </row>
    <row r="54" spans="1:6" ht="38.25" x14ac:dyDescent="0.25">
      <c r="A54" s="314"/>
      <c r="B54" s="299"/>
      <c r="C54" s="358"/>
      <c r="D54" s="359"/>
      <c r="E54" s="49" t="s">
        <v>737</v>
      </c>
      <c r="F54" s="49" t="s">
        <v>738</v>
      </c>
    </row>
    <row r="55" spans="1:6" ht="25.5" x14ac:dyDescent="0.25">
      <c r="A55" s="314"/>
      <c r="B55" s="299" t="s">
        <v>14</v>
      </c>
      <c r="C55" s="299" t="s">
        <v>96</v>
      </c>
      <c r="D55" s="359">
        <v>5702000</v>
      </c>
      <c r="E55" s="223" t="s">
        <v>739</v>
      </c>
      <c r="F55" s="49" t="s">
        <v>740</v>
      </c>
    </row>
    <row r="56" spans="1:6" ht="25.5" x14ac:dyDescent="0.25">
      <c r="A56" s="314"/>
      <c r="B56" s="299"/>
      <c r="C56" s="299"/>
      <c r="D56" s="359"/>
      <c r="E56" s="223"/>
      <c r="F56" s="49" t="s">
        <v>741</v>
      </c>
    </row>
    <row r="57" spans="1:6" ht="25.5" x14ac:dyDescent="0.25">
      <c r="A57" s="314"/>
      <c r="B57" s="299"/>
      <c r="C57" s="299"/>
      <c r="D57" s="359"/>
      <c r="E57" s="223" t="s">
        <v>742</v>
      </c>
      <c r="F57" s="49" t="s">
        <v>743</v>
      </c>
    </row>
    <row r="58" spans="1:6" ht="25.5" x14ac:dyDescent="0.25">
      <c r="A58" s="314"/>
      <c r="B58" s="299"/>
      <c r="C58" s="299"/>
      <c r="D58" s="359"/>
      <c r="E58" s="223"/>
      <c r="F58" s="49" t="s">
        <v>744</v>
      </c>
    </row>
    <row r="59" spans="1:6" ht="25.5" x14ac:dyDescent="0.25">
      <c r="A59" s="314"/>
      <c r="B59" s="299"/>
      <c r="C59" s="299"/>
      <c r="D59" s="359"/>
      <c r="E59" s="223"/>
      <c r="F59" s="49" t="s">
        <v>745</v>
      </c>
    </row>
    <row r="60" spans="1:6" ht="25.5" x14ac:dyDescent="0.25">
      <c r="A60" s="314"/>
      <c r="B60" s="299"/>
      <c r="C60" s="299"/>
      <c r="D60" s="359"/>
      <c r="E60" s="223"/>
      <c r="F60" s="49" t="s">
        <v>746</v>
      </c>
    </row>
    <row r="61" spans="1:6" ht="25.5" x14ac:dyDescent="0.25">
      <c r="A61" s="314"/>
      <c r="B61" s="299"/>
      <c r="C61" s="299"/>
      <c r="D61" s="359"/>
      <c r="E61" s="223"/>
      <c r="F61" s="49" t="s">
        <v>747</v>
      </c>
    </row>
    <row r="62" spans="1:6" ht="38.25" x14ac:dyDescent="0.25">
      <c r="A62" s="314"/>
      <c r="B62" s="299"/>
      <c r="C62" s="46" t="s">
        <v>15</v>
      </c>
      <c r="D62" s="110">
        <v>19309773.169999998</v>
      </c>
      <c r="E62" s="49" t="s">
        <v>748</v>
      </c>
      <c r="F62" s="49" t="s">
        <v>749</v>
      </c>
    </row>
    <row r="63" spans="1:6" x14ac:dyDescent="0.25">
      <c r="A63" s="364" t="s">
        <v>2122</v>
      </c>
      <c r="B63" s="364"/>
      <c r="C63" s="364"/>
      <c r="D63" s="10">
        <f>SUM(D6:D62)</f>
        <v>32261219.759999998</v>
      </c>
      <c r="E63" s="10"/>
      <c r="F63" s="10"/>
    </row>
  </sheetData>
  <mergeCells count="73">
    <mergeCell ref="E55:E56"/>
    <mergeCell ref="E57:E61"/>
    <mergeCell ref="A63:C63"/>
    <mergeCell ref="A52:A62"/>
    <mergeCell ref="B52:B54"/>
    <mergeCell ref="C52:C54"/>
    <mergeCell ref="D52:D54"/>
    <mergeCell ref="B55:B62"/>
    <mergeCell ref="C55:C61"/>
    <mergeCell ref="D55:D61"/>
    <mergeCell ref="A46:A51"/>
    <mergeCell ref="B46:B51"/>
    <mergeCell ref="C46:C47"/>
    <mergeCell ref="D46:D47"/>
    <mergeCell ref="E46:E47"/>
    <mergeCell ref="C48:C51"/>
    <mergeCell ref="D48:D51"/>
    <mergeCell ref="E48:E51"/>
    <mergeCell ref="E36:E38"/>
    <mergeCell ref="B39:B40"/>
    <mergeCell ref="B41:B45"/>
    <mergeCell ref="C41:C42"/>
    <mergeCell ref="D41:D42"/>
    <mergeCell ref="C43:C45"/>
    <mergeCell ref="D43:D45"/>
    <mergeCell ref="A33:A45"/>
    <mergeCell ref="B33:B38"/>
    <mergeCell ref="C33:C34"/>
    <mergeCell ref="D33:D34"/>
    <mergeCell ref="C35:C38"/>
    <mergeCell ref="D35:D38"/>
    <mergeCell ref="E29:E30"/>
    <mergeCell ref="A31:A32"/>
    <mergeCell ref="B31:B32"/>
    <mergeCell ref="C31:C32"/>
    <mergeCell ref="D31:D32"/>
    <mergeCell ref="E31:E32"/>
    <mergeCell ref="C18:C22"/>
    <mergeCell ref="D18:D22"/>
    <mergeCell ref="E18:E19"/>
    <mergeCell ref="E21:E22"/>
    <mergeCell ref="A23:A30"/>
    <mergeCell ref="B23:B30"/>
    <mergeCell ref="C23:C28"/>
    <mergeCell ref="D23:D28"/>
    <mergeCell ref="E23:E26"/>
    <mergeCell ref="C29:C30"/>
    <mergeCell ref="A15:A22"/>
    <mergeCell ref="B15:B22"/>
    <mergeCell ref="C16:C17"/>
    <mergeCell ref="D16:D17"/>
    <mergeCell ref="E16:E17"/>
    <mergeCell ref="D29:D30"/>
    <mergeCell ref="A12:A14"/>
    <mergeCell ref="B12:B14"/>
    <mergeCell ref="C12:C14"/>
    <mergeCell ref="D12:D14"/>
    <mergeCell ref="E13:E14"/>
    <mergeCell ref="A6:A11"/>
    <mergeCell ref="B6:B8"/>
    <mergeCell ref="C6:C8"/>
    <mergeCell ref="D6:D8"/>
    <mergeCell ref="E6:E8"/>
    <mergeCell ref="B9:B11"/>
    <mergeCell ref="C9:C10"/>
    <mergeCell ref="D9:D10"/>
    <mergeCell ref="A1:F1"/>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paperSize="9" scale="70" orientation="landscape"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C82" workbookViewId="0">
      <selection activeCell="E66" sqref="E66:E67"/>
    </sheetView>
  </sheetViews>
  <sheetFormatPr baseColWidth="10" defaultRowHeight="15" x14ac:dyDescent="0.25"/>
  <cols>
    <col min="1" max="1" width="26.140625" customWidth="1"/>
    <col min="2" max="2" width="24.28515625" customWidth="1"/>
    <col min="3" max="3" width="29.28515625" customWidth="1"/>
    <col min="4" max="4" width="20.42578125" customWidth="1"/>
    <col min="5" max="5" width="26.85546875" customWidth="1"/>
    <col min="6" max="6" width="31.140625" customWidth="1"/>
  </cols>
  <sheetData>
    <row r="1" spans="1:6" x14ac:dyDescent="0.25">
      <c r="A1" s="357" t="s">
        <v>1097</v>
      </c>
      <c r="B1" s="357"/>
      <c r="C1" s="357"/>
      <c r="D1" s="357"/>
      <c r="E1" s="357"/>
      <c r="F1" s="357"/>
    </row>
    <row r="2" spans="1:6" x14ac:dyDescent="0.25">
      <c r="A2" s="8"/>
      <c r="B2" s="8"/>
      <c r="C2" s="8"/>
      <c r="D2" s="8"/>
      <c r="E2" s="8"/>
      <c r="F2" s="8"/>
    </row>
    <row r="3" spans="1:6" x14ac:dyDescent="0.25">
      <c r="A3" s="8"/>
      <c r="B3" s="8"/>
      <c r="C3" s="8"/>
      <c r="D3" s="8"/>
      <c r="E3" s="8"/>
      <c r="F3" s="8"/>
    </row>
    <row r="4" spans="1:6" x14ac:dyDescent="0.25">
      <c r="A4" s="367" t="s">
        <v>0</v>
      </c>
      <c r="B4" s="369" t="s">
        <v>1</v>
      </c>
      <c r="C4" s="367" t="s">
        <v>2</v>
      </c>
      <c r="D4" s="367" t="s">
        <v>3</v>
      </c>
      <c r="E4" s="293" t="s">
        <v>4</v>
      </c>
      <c r="F4" s="293" t="s">
        <v>5</v>
      </c>
    </row>
    <row r="5" spans="1:6" x14ac:dyDescent="0.25">
      <c r="A5" s="368"/>
      <c r="B5" s="370"/>
      <c r="C5" s="368"/>
      <c r="D5" s="368"/>
      <c r="E5" s="294"/>
      <c r="F5" s="294"/>
    </row>
    <row r="6" spans="1:6" ht="63.75" x14ac:dyDescent="0.25">
      <c r="A6" s="371" t="s">
        <v>751</v>
      </c>
      <c r="B6" s="216" t="s">
        <v>752</v>
      </c>
      <c r="C6" s="112" t="s">
        <v>753</v>
      </c>
      <c r="D6" s="113">
        <f>685698283+60000000+2878068</f>
        <v>748576351</v>
      </c>
      <c r="E6" s="23" t="s">
        <v>754</v>
      </c>
      <c r="F6" s="45" t="s">
        <v>755</v>
      </c>
    </row>
    <row r="7" spans="1:6" ht="38.25" x14ac:dyDescent="0.25">
      <c r="A7" s="372"/>
      <c r="B7" s="217"/>
      <c r="C7" s="50" t="s">
        <v>27</v>
      </c>
      <c r="D7" s="114">
        <v>255000</v>
      </c>
      <c r="E7" s="45" t="s">
        <v>756</v>
      </c>
      <c r="F7" s="45" t="s">
        <v>365</v>
      </c>
    </row>
    <row r="8" spans="1:6" ht="25.5" x14ac:dyDescent="0.25">
      <c r="A8" s="373"/>
      <c r="B8" s="218"/>
      <c r="C8" s="70" t="s">
        <v>257</v>
      </c>
      <c r="D8" s="114">
        <v>2405391.62</v>
      </c>
      <c r="E8" s="45" t="s">
        <v>180</v>
      </c>
      <c r="F8" s="45" t="s">
        <v>181</v>
      </c>
    </row>
    <row r="9" spans="1:6" ht="127.5" x14ac:dyDescent="0.25">
      <c r="A9" s="115" t="s">
        <v>757</v>
      </c>
      <c r="B9" s="15" t="s">
        <v>758</v>
      </c>
      <c r="C9" s="15" t="s">
        <v>759</v>
      </c>
      <c r="D9" s="114">
        <v>100000</v>
      </c>
      <c r="E9" s="23" t="s">
        <v>760</v>
      </c>
      <c r="F9" s="45" t="s">
        <v>761</v>
      </c>
    </row>
    <row r="10" spans="1:6" ht="51" x14ac:dyDescent="0.25">
      <c r="A10" s="374" t="s">
        <v>762</v>
      </c>
      <c r="B10" s="216" t="s">
        <v>763</v>
      </c>
      <c r="C10" s="216" t="s">
        <v>764</v>
      </c>
      <c r="D10" s="365">
        <v>0</v>
      </c>
      <c r="E10" s="45" t="s">
        <v>765</v>
      </c>
      <c r="F10" s="45" t="s">
        <v>766</v>
      </c>
    </row>
    <row r="11" spans="1:6" ht="25.5" x14ac:dyDescent="0.25">
      <c r="A11" s="374"/>
      <c r="B11" s="218"/>
      <c r="C11" s="218"/>
      <c r="D11" s="366"/>
      <c r="E11" s="45" t="s">
        <v>767</v>
      </c>
      <c r="F11" s="45" t="s">
        <v>768</v>
      </c>
    </row>
    <row r="12" spans="1:6" ht="25.5" customHeight="1" x14ac:dyDescent="0.25">
      <c r="A12" s="383" t="s">
        <v>769</v>
      </c>
      <c r="B12" s="216" t="s">
        <v>763</v>
      </c>
      <c r="C12" s="216" t="s">
        <v>770</v>
      </c>
      <c r="D12" s="365">
        <f>(174335.01+2039600)-260000</f>
        <v>1953935.0099999998</v>
      </c>
      <c r="E12" s="49" t="s">
        <v>771</v>
      </c>
      <c r="F12" s="45" t="s">
        <v>772</v>
      </c>
    </row>
    <row r="13" spans="1:6" ht="51" customHeight="1" x14ac:dyDescent="0.25">
      <c r="A13" s="375"/>
      <c r="B13" s="217"/>
      <c r="C13" s="217"/>
      <c r="D13" s="377"/>
      <c r="E13" s="266" t="s">
        <v>773</v>
      </c>
      <c r="F13" s="45" t="s">
        <v>774</v>
      </c>
    </row>
    <row r="14" spans="1:6" ht="38.25" x14ac:dyDescent="0.25">
      <c r="A14" s="375"/>
      <c r="B14" s="217"/>
      <c r="C14" s="217"/>
      <c r="D14" s="377"/>
      <c r="E14" s="267"/>
      <c r="F14" s="45" t="s">
        <v>775</v>
      </c>
    </row>
    <row r="15" spans="1:6" s="199" customFormat="1" ht="76.5" x14ac:dyDescent="0.25">
      <c r="A15" s="375"/>
      <c r="B15" s="217"/>
      <c r="C15" s="217"/>
      <c r="D15" s="377"/>
      <c r="E15" s="267"/>
      <c r="F15" s="211" t="s">
        <v>776</v>
      </c>
    </row>
    <row r="16" spans="1:6" s="199" customFormat="1" ht="38.25" x14ac:dyDescent="0.25">
      <c r="A16" s="375"/>
      <c r="B16" s="217"/>
      <c r="C16" s="217"/>
      <c r="D16" s="377"/>
      <c r="E16" s="482" t="s">
        <v>2123</v>
      </c>
      <c r="F16" s="210" t="s">
        <v>2124</v>
      </c>
    </row>
    <row r="17" spans="1:6" s="199" customFormat="1" ht="38.25" x14ac:dyDescent="0.25">
      <c r="A17" s="375"/>
      <c r="B17" s="217"/>
      <c r="C17" s="217"/>
      <c r="D17" s="377"/>
      <c r="E17" s="482" t="s">
        <v>2125</v>
      </c>
      <c r="F17" s="210" t="s">
        <v>2126</v>
      </c>
    </row>
    <row r="18" spans="1:6" ht="51" x14ac:dyDescent="0.25">
      <c r="A18" s="375"/>
      <c r="B18" s="218"/>
      <c r="C18" s="218"/>
      <c r="D18" s="366"/>
      <c r="E18" s="202" t="s">
        <v>2127</v>
      </c>
      <c r="F18" s="210" t="s">
        <v>2128</v>
      </c>
    </row>
    <row r="19" spans="1:6" ht="51" customHeight="1" x14ac:dyDescent="0.25">
      <c r="A19" s="375"/>
      <c r="B19" s="216" t="s">
        <v>758</v>
      </c>
      <c r="C19" s="216" t="s">
        <v>777</v>
      </c>
      <c r="D19" s="365">
        <v>4000000</v>
      </c>
      <c r="E19" s="344" t="s">
        <v>779</v>
      </c>
      <c r="F19" s="45" t="s">
        <v>778</v>
      </c>
    </row>
    <row r="20" spans="1:6" ht="25.5" customHeight="1" x14ac:dyDescent="0.25">
      <c r="A20" s="375"/>
      <c r="B20" s="217"/>
      <c r="C20" s="217"/>
      <c r="D20" s="377"/>
      <c r="E20" s="346"/>
      <c r="F20" s="45" t="s">
        <v>780</v>
      </c>
    </row>
    <row r="21" spans="1:6" ht="38.25" x14ac:dyDescent="0.25">
      <c r="A21" s="375"/>
      <c r="B21" s="217"/>
      <c r="C21" s="217"/>
      <c r="D21" s="377"/>
      <c r="E21" s="79" t="s">
        <v>2129</v>
      </c>
      <c r="F21" s="45" t="s">
        <v>781</v>
      </c>
    </row>
    <row r="22" spans="1:6" ht="25.5" x14ac:dyDescent="0.25">
      <c r="A22" s="375"/>
      <c r="B22" s="217"/>
      <c r="C22" s="217"/>
      <c r="D22" s="377"/>
      <c r="E22" s="79" t="s">
        <v>2131</v>
      </c>
      <c r="F22" s="45" t="s">
        <v>782</v>
      </c>
    </row>
    <row r="23" spans="1:6" ht="51" x14ac:dyDescent="0.25">
      <c r="A23" s="375"/>
      <c r="B23" s="218"/>
      <c r="C23" s="218"/>
      <c r="D23" s="366"/>
      <c r="E23" s="79" t="s">
        <v>2130</v>
      </c>
      <c r="F23" s="45" t="s">
        <v>2133</v>
      </c>
    </row>
    <row r="24" spans="1:6" ht="51" x14ac:dyDescent="0.25">
      <c r="A24" s="375"/>
      <c r="B24" s="286" t="s">
        <v>783</v>
      </c>
      <c r="C24" s="286" t="s">
        <v>784</v>
      </c>
      <c r="D24" s="365">
        <v>80000</v>
      </c>
      <c r="E24" s="45" t="s">
        <v>785</v>
      </c>
      <c r="F24" s="45" t="s">
        <v>786</v>
      </c>
    </row>
    <row r="25" spans="1:6" s="199" customFormat="1" ht="38.25" x14ac:dyDescent="0.25">
      <c r="A25" s="375"/>
      <c r="B25" s="288"/>
      <c r="C25" s="288"/>
      <c r="D25" s="366"/>
      <c r="E25" s="210" t="s">
        <v>2125</v>
      </c>
      <c r="F25" s="210" t="s">
        <v>2132</v>
      </c>
    </row>
    <row r="26" spans="1:6" ht="38.25" x14ac:dyDescent="0.25">
      <c r="A26" s="375"/>
      <c r="B26" s="286" t="s">
        <v>787</v>
      </c>
      <c r="C26" s="286" t="s">
        <v>788</v>
      </c>
      <c r="D26" s="365">
        <v>180000</v>
      </c>
      <c r="E26" s="45" t="s">
        <v>789</v>
      </c>
      <c r="F26" s="45" t="s">
        <v>790</v>
      </c>
    </row>
    <row r="27" spans="1:6" s="199" customFormat="1" ht="38.25" x14ac:dyDescent="0.25">
      <c r="A27" s="375"/>
      <c r="B27" s="287"/>
      <c r="C27" s="287"/>
      <c r="D27" s="377"/>
      <c r="E27" s="210" t="s">
        <v>2134</v>
      </c>
      <c r="F27" s="210" t="s">
        <v>2135</v>
      </c>
    </row>
    <row r="28" spans="1:6" s="199" customFormat="1" ht="25.5" x14ac:dyDescent="0.25">
      <c r="A28" s="375"/>
      <c r="B28" s="287"/>
      <c r="C28" s="287"/>
      <c r="D28" s="377"/>
      <c r="E28" s="210" t="s">
        <v>2136</v>
      </c>
      <c r="F28" s="210" t="s">
        <v>2137</v>
      </c>
    </row>
    <row r="29" spans="1:6" s="199" customFormat="1" ht="51" x14ac:dyDescent="0.25">
      <c r="A29" s="376"/>
      <c r="B29" s="288"/>
      <c r="C29" s="288"/>
      <c r="D29" s="366"/>
      <c r="E29" s="210" t="s">
        <v>2138</v>
      </c>
      <c r="F29" s="210" t="s">
        <v>2139</v>
      </c>
    </row>
    <row r="30" spans="1:6" ht="38.25" x14ac:dyDescent="0.25">
      <c r="A30" s="383" t="s">
        <v>791</v>
      </c>
      <c r="B30" s="216" t="s">
        <v>787</v>
      </c>
      <c r="C30" s="216" t="s">
        <v>792</v>
      </c>
      <c r="D30" s="261">
        <f>+'[1]TECHO 2016 MOV EPMMOP'!$D$11</f>
        <v>3774179.1999999997</v>
      </c>
      <c r="E30" s="49" t="s">
        <v>793</v>
      </c>
      <c r="F30" s="45" t="s">
        <v>794</v>
      </c>
    </row>
    <row r="31" spans="1:6" x14ac:dyDescent="0.25">
      <c r="A31" s="375"/>
      <c r="B31" s="217"/>
      <c r="C31" s="217"/>
      <c r="D31" s="262"/>
      <c r="E31" s="227" t="s">
        <v>795</v>
      </c>
      <c r="F31" s="45" t="s">
        <v>796</v>
      </c>
    </row>
    <row r="32" spans="1:6" ht="25.5" x14ac:dyDescent="0.25">
      <c r="A32" s="375"/>
      <c r="B32" s="217"/>
      <c r="C32" s="217"/>
      <c r="D32" s="262"/>
      <c r="E32" s="228"/>
      <c r="F32" s="45" t="s">
        <v>797</v>
      </c>
    </row>
    <row r="33" spans="1:6" ht="38.25" x14ac:dyDescent="0.25">
      <c r="A33" s="375"/>
      <c r="B33" s="218"/>
      <c r="C33" s="218"/>
      <c r="D33" s="263"/>
      <c r="E33" s="49" t="s">
        <v>798</v>
      </c>
      <c r="F33" s="45" t="s">
        <v>799</v>
      </c>
    </row>
    <row r="34" spans="1:6" ht="25.5" x14ac:dyDescent="0.25">
      <c r="A34" s="375"/>
      <c r="B34" s="216" t="s">
        <v>800</v>
      </c>
      <c r="C34" s="216" t="s">
        <v>801</v>
      </c>
      <c r="D34" s="379">
        <f>+'[1]TECHO 2016 MOV EPMMOP'!$D$6</f>
        <v>8668794.3049999997</v>
      </c>
      <c r="E34" s="227" t="s">
        <v>802</v>
      </c>
      <c r="F34" s="45" t="s">
        <v>803</v>
      </c>
    </row>
    <row r="35" spans="1:6" ht="25.5" x14ac:dyDescent="0.25">
      <c r="A35" s="375"/>
      <c r="B35" s="217"/>
      <c r="C35" s="217"/>
      <c r="D35" s="380"/>
      <c r="E35" s="228"/>
      <c r="F35" s="45" t="s">
        <v>804</v>
      </c>
    </row>
    <row r="36" spans="1:6" x14ac:dyDescent="0.25">
      <c r="A36" s="375"/>
      <c r="B36" s="217"/>
      <c r="C36" s="217"/>
      <c r="D36" s="380"/>
      <c r="E36" s="228"/>
      <c r="F36" s="45" t="s">
        <v>805</v>
      </c>
    </row>
    <row r="37" spans="1:6" x14ac:dyDescent="0.25">
      <c r="A37" s="375"/>
      <c r="B37" s="217"/>
      <c r="C37" s="217"/>
      <c r="D37" s="380"/>
      <c r="E37" s="228"/>
      <c r="F37" s="45" t="s">
        <v>806</v>
      </c>
    </row>
    <row r="38" spans="1:6" ht="25.5" x14ac:dyDescent="0.25">
      <c r="A38" s="375"/>
      <c r="B38" s="217"/>
      <c r="C38" s="217"/>
      <c r="D38" s="380"/>
      <c r="E38" s="228"/>
      <c r="F38" s="45" t="s">
        <v>807</v>
      </c>
    </row>
    <row r="39" spans="1:6" x14ac:dyDescent="0.25">
      <c r="A39" s="375"/>
      <c r="B39" s="217"/>
      <c r="C39" s="218"/>
      <c r="D39" s="381"/>
      <c r="E39" s="229"/>
      <c r="F39" s="45" t="s">
        <v>808</v>
      </c>
    </row>
    <row r="40" spans="1:6" x14ac:dyDescent="0.25">
      <c r="A40" s="375"/>
      <c r="B40" s="378"/>
      <c r="C40" s="216" t="s">
        <v>809</v>
      </c>
      <c r="D40" s="365">
        <v>26833058.850000001</v>
      </c>
      <c r="E40" s="227" t="s">
        <v>810</v>
      </c>
      <c r="F40" s="45" t="s">
        <v>811</v>
      </c>
    </row>
    <row r="41" spans="1:6" x14ac:dyDescent="0.25">
      <c r="A41" s="375"/>
      <c r="B41" s="378"/>
      <c r="C41" s="217"/>
      <c r="D41" s="377"/>
      <c r="E41" s="228"/>
      <c r="F41" s="45" t="s">
        <v>812</v>
      </c>
    </row>
    <row r="42" spans="1:6" x14ac:dyDescent="0.25">
      <c r="A42" s="375"/>
      <c r="B42" s="378"/>
      <c r="C42" s="217"/>
      <c r="D42" s="377"/>
      <c r="E42" s="228"/>
      <c r="F42" s="45" t="s">
        <v>813</v>
      </c>
    </row>
    <row r="43" spans="1:6" ht="51" x14ac:dyDescent="0.25">
      <c r="A43" s="375"/>
      <c r="B43" s="378"/>
      <c r="C43" s="217"/>
      <c r="D43" s="377"/>
      <c r="E43" s="228"/>
      <c r="F43" s="45" t="s">
        <v>814</v>
      </c>
    </row>
    <row r="44" spans="1:6" ht="25.5" x14ac:dyDescent="0.25">
      <c r="A44" s="375"/>
      <c r="B44" s="378"/>
      <c r="C44" s="217"/>
      <c r="D44" s="377"/>
      <c r="E44" s="228"/>
      <c r="F44" s="45" t="s">
        <v>815</v>
      </c>
    </row>
    <row r="45" spans="1:6" ht="25.5" x14ac:dyDescent="0.25">
      <c r="A45" s="375"/>
      <c r="B45" s="378"/>
      <c r="C45" s="217"/>
      <c r="D45" s="377"/>
      <c r="E45" s="228"/>
      <c r="F45" s="45" t="s">
        <v>816</v>
      </c>
    </row>
    <row r="46" spans="1:6" x14ac:dyDescent="0.25">
      <c r="A46" s="375"/>
      <c r="B46" s="216" t="s">
        <v>817</v>
      </c>
      <c r="C46" s="216" t="s">
        <v>818</v>
      </c>
      <c r="D46" s="379">
        <f>+'[1]TECHO 2016 MOV EPMMOP'!$D$9</f>
        <v>2626000</v>
      </c>
      <c r="E46" s="227" t="s">
        <v>819</v>
      </c>
      <c r="F46" s="45" t="s">
        <v>820</v>
      </c>
    </row>
    <row r="47" spans="1:6" x14ac:dyDescent="0.25">
      <c r="A47" s="375"/>
      <c r="B47" s="217"/>
      <c r="C47" s="217"/>
      <c r="D47" s="380"/>
      <c r="E47" s="228"/>
      <c r="F47" s="45" t="s">
        <v>821</v>
      </c>
    </row>
    <row r="48" spans="1:6" x14ac:dyDescent="0.25">
      <c r="A48" s="375"/>
      <c r="B48" s="217"/>
      <c r="C48" s="217"/>
      <c r="D48" s="380"/>
      <c r="E48" s="228"/>
      <c r="F48" s="45" t="s">
        <v>822</v>
      </c>
    </row>
    <row r="49" spans="1:6" x14ac:dyDescent="0.25">
      <c r="A49" s="375"/>
      <c r="B49" s="217"/>
      <c r="C49" s="218"/>
      <c r="D49" s="381"/>
      <c r="E49" s="229"/>
      <c r="F49" s="45" t="s">
        <v>823</v>
      </c>
    </row>
    <row r="50" spans="1:6" ht="25.5" x14ac:dyDescent="0.25">
      <c r="A50" s="375"/>
      <c r="B50" s="217"/>
      <c r="C50" s="216" t="s">
        <v>824</v>
      </c>
      <c r="D50" s="309">
        <f>+'[1]TECHO 2016 MOV EPMMOP'!$D$10</f>
        <v>23270174.462500002</v>
      </c>
      <c r="E50" s="227" t="s">
        <v>825</v>
      </c>
      <c r="F50" s="45" t="s">
        <v>826</v>
      </c>
    </row>
    <row r="51" spans="1:6" ht="27.75" customHeight="1" x14ac:dyDescent="0.25">
      <c r="A51" s="375"/>
      <c r="B51" s="218"/>
      <c r="C51" s="218"/>
      <c r="D51" s="311"/>
      <c r="E51" s="229"/>
      <c r="F51" s="45" t="s">
        <v>827</v>
      </c>
    </row>
    <row r="52" spans="1:6" ht="51" x14ac:dyDescent="0.25">
      <c r="A52" s="375"/>
      <c r="B52" s="286" t="s">
        <v>763</v>
      </c>
      <c r="C52" s="286" t="s">
        <v>828</v>
      </c>
      <c r="D52" s="365">
        <f>+'[1]TECHO 2016 MOV EPMMOP'!$D$12</f>
        <v>66152822.176666662</v>
      </c>
      <c r="E52" s="49" t="s">
        <v>2140</v>
      </c>
      <c r="F52" s="45" t="s">
        <v>829</v>
      </c>
    </row>
    <row r="53" spans="1:6" ht="38.25" x14ac:dyDescent="0.25">
      <c r="A53" s="375"/>
      <c r="B53" s="287"/>
      <c r="C53" s="287"/>
      <c r="D53" s="377"/>
      <c r="E53" s="49" t="s">
        <v>830</v>
      </c>
      <c r="F53" s="45" t="s">
        <v>831</v>
      </c>
    </row>
    <row r="54" spans="1:6" ht="25.5" x14ac:dyDescent="0.25">
      <c r="A54" s="375"/>
      <c r="B54" s="287"/>
      <c r="C54" s="287"/>
      <c r="D54" s="377"/>
      <c r="E54" s="213" t="s">
        <v>832</v>
      </c>
      <c r="F54" s="45" t="s">
        <v>833</v>
      </c>
    </row>
    <row r="55" spans="1:6" ht="25.5" x14ac:dyDescent="0.25">
      <c r="A55" s="375"/>
      <c r="B55" s="287"/>
      <c r="C55" s="287"/>
      <c r="D55" s="377"/>
      <c r="E55" s="215"/>
      <c r="F55" s="45" t="s">
        <v>834</v>
      </c>
    </row>
    <row r="56" spans="1:6" x14ac:dyDescent="0.25">
      <c r="A56" s="375"/>
      <c r="B56" s="287"/>
      <c r="C56" s="287"/>
      <c r="D56" s="377"/>
      <c r="E56" s="227" t="s">
        <v>835</v>
      </c>
      <c r="F56" s="45" t="s">
        <v>836</v>
      </c>
    </row>
    <row r="57" spans="1:6" x14ac:dyDescent="0.25">
      <c r="A57" s="375"/>
      <c r="B57" s="287"/>
      <c r="C57" s="287"/>
      <c r="D57" s="377"/>
      <c r="E57" s="228"/>
      <c r="F57" s="45" t="s">
        <v>837</v>
      </c>
    </row>
    <row r="58" spans="1:6" ht="25.5" x14ac:dyDescent="0.25">
      <c r="A58" s="375"/>
      <c r="B58" s="287"/>
      <c r="C58" s="287"/>
      <c r="D58" s="377"/>
      <c r="E58" s="228"/>
      <c r="F58" s="45" t="s">
        <v>838</v>
      </c>
    </row>
    <row r="59" spans="1:6" ht="25.5" x14ac:dyDescent="0.25">
      <c r="A59" s="375"/>
      <c r="B59" s="287"/>
      <c r="C59" s="287"/>
      <c r="D59" s="377"/>
      <c r="E59" s="228"/>
      <c r="F59" s="45" t="s">
        <v>839</v>
      </c>
    </row>
    <row r="60" spans="1:6" x14ac:dyDescent="0.25">
      <c r="A60" s="375"/>
      <c r="B60" s="287"/>
      <c r="C60" s="287"/>
      <c r="D60" s="377"/>
      <c r="E60" s="229"/>
      <c r="F60" s="45" t="s">
        <v>840</v>
      </c>
    </row>
    <row r="61" spans="1:6" ht="38.25" x14ac:dyDescent="0.25">
      <c r="A61" s="375"/>
      <c r="B61" s="288"/>
      <c r="C61" s="288"/>
      <c r="D61" s="366"/>
      <c r="E61" s="49" t="s">
        <v>841</v>
      </c>
      <c r="F61" s="53" t="s">
        <v>842</v>
      </c>
    </row>
    <row r="62" spans="1:6" x14ac:dyDescent="0.25">
      <c r="A62" s="375"/>
      <c r="B62" s="286" t="s">
        <v>752</v>
      </c>
      <c r="C62" s="216" t="s">
        <v>27</v>
      </c>
      <c r="D62" s="379">
        <f>+'[1]TECHO 2016 MOV EPMMOP'!$D$13</f>
        <v>8559130</v>
      </c>
      <c r="E62" s="213" t="s">
        <v>843</v>
      </c>
      <c r="F62" s="116" t="s">
        <v>844</v>
      </c>
    </row>
    <row r="63" spans="1:6" ht="26.25" customHeight="1" x14ac:dyDescent="0.25">
      <c r="A63" s="375"/>
      <c r="B63" s="287"/>
      <c r="C63" s="218"/>
      <c r="D63" s="381"/>
      <c r="E63" s="215"/>
      <c r="F63" s="116" t="s">
        <v>845</v>
      </c>
    </row>
    <row r="64" spans="1:6" ht="25.5" x14ac:dyDescent="0.25">
      <c r="A64" s="375"/>
      <c r="B64" s="287"/>
      <c r="C64" s="216" t="s">
        <v>67</v>
      </c>
      <c r="D64" s="309">
        <f>+'[1]TECHO 2016 MOV EPMMOP'!$D$14</f>
        <v>38069264.325000003</v>
      </c>
      <c r="E64" s="227" t="s">
        <v>846</v>
      </c>
      <c r="F64" s="45" t="s">
        <v>847</v>
      </c>
    </row>
    <row r="65" spans="1:6" ht="25.5" x14ac:dyDescent="0.25">
      <c r="A65" s="376"/>
      <c r="B65" s="288"/>
      <c r="C65" s="218"/>
      <c r="D65" s="311"/>
      <c r="E65" s="229"/>
      <c r="F65" s="45" t="s">
        <v>848</v>
      </c>
    </row>
    <row r="66" spans="1:6" ht="25.5" x14ac:dyDescent="0.25">
      <c r="A66" s="371" t="s">
        <v>849</v>
      </c>
      <c r="B66" s="216" t="s">
        <v>752</v>
      </c>
      <c r="C66" s="216" t="s">
        <v>27</v>
      </c>
      <c r="D66" s="365"/>
      <c r="E66" s="312" t="s">
        <v>850</v>
      </c>
      <c r="F66" s="45" t="s">
        <v>851</v>
      </c>
    </row>
    <row r="67" spans="1:6" ht="38.25" x14ac:dyDescent="0.25">
      <c r="A67" s="372"/>
      <c r="B67" s="217"/>
      <c r="C67" s="218"/>
      <c r="D67" s="366"/>
      <c r="E67" s="313"/>
      <c r="F67" s="45" t="s">
        <v>852</v>
      </c>
    </row>
    <row r="68" spans="1:6" ht="90" x14ac:dyDescent="0.25">
      <c r="A68" s="372"/>
      <c r="B68" s="218"/>
      <c r="C68" s="15" t="s">
        <v>67</v>
      </c>
      <c r="D68" s="114"/>
      <c r="E68" s="52" t="s">
        <v>853</v>
      </c>
      <c r="F68" s="27" t="s">
        <v>854</v>
      </c>
    </row>
    <row r="69" spans="1:6" ht="38.25" x14ac:dyDescent="0.25">
      <c r="A69" s="372"/>
      <c r="B69" s="216" t="s">
        <v>763</v>
      </c>
      <c r="C69" s="216" t="s">
        <v>855</v>
      </c>
      <c r="D69" s="219">
        <v>17288662.84</v>
      </c>
      <c r="E69" s="227" t="s">
        <v>856</v>
      </c>
      <c r="F69" s="45" t="s">
        <v>857</v>
      </c>
    </row>
    <row r="70" spans="1:6" ht="25.5" x14ac:dyDescent="0.25">
      <c r="A70" s="372"/>
      <c r="B70" s="217"/>
      <c r="C70" s="217"/>
      <c r="D70" s="220"/>
      <c r="E70" s="228"/>
      <c r="F70" s="45" t="s">
        <v>858</v>
      </c>
    </row>
    <row r="71" spans="1:6" ht="25.5" x14ac:dyDescent="0.25">
      <c r="A71" s="372"/>
      <c r="B71" s="217"/>
      <c r="C71" s="218"/>
      <c r="D71" s="221"/>
      <c r="E71" s="229"/>
      <c r="F71" s="45" t="s">
        <v>859</v>
      </c>
    </row>
    <row r="72" spans="1:6" x14ac:dyDescent="0.25">
      <c r="A72" s="372"/>
      <c r="B72" s="378"/>
      <c r="C72" s="216" t="s">
        <v>770</v>
      </c>
      <c r="D72" s="261">
        <v>2098000</v>
      </c>
      <c r="E72" s="227" t="s">
        <v>860</v>
      </c>
      <c r="F72" s="45" t="s">
        <v>861</v>
      </c>
    </row>
    <row r="73" spans="1:6" ht="25.5" x14ac:dyDescent="0.25">
      <c r="A73" s="372"/>
      <c r="B73" s="378"/>
      <c r="C73" s="217"/>
      <c r="D73" s="262"/>
      <c r="E73" s="228"/>
      <c r="F73" s="45" t="s">
        <v>862</v>
      </c>
    </row>
    <row r="74" spans="1:6" ht="25.5" x14ac:dyDescent="0.25">
      <c r="A74" s="372"/>
      <c r="B74" s="378"/>
      <c r="C74" s="218"/>
      <c r="D74" s="263"/>
      <c r="E74" s="229"/>
      <c r="F74" s="45" t="s">
        <v>863</v>
      </c>
    </row>
    <row r="75" spans="1:6" ht="51.75" x14ac:dyDescent="0.25">
      <c r="A75" s="372"/>
      <c r="B75" s="378"/>
      <c r="C75" s="51" t="s">
        <v>864</v>
      </c>
      <c r="D75" s="4">
        <v>1317700</v>
      </c>
      <c r="E75" s="52" t="s">
        <v>865</v>
      </c>
      <c r="F75" s="23" t="s">
        <v>866</v>
      </c>
    </row>
    <row r="76" spans="1:6" ht="89.25" x14ac:dyDescent="0.25">
      <c r="A76" s="372"/>
      <c r="B76" s="382"/>
      <c r="C76" s="15" t="s">
        <v>867</v>
      </c>
      <c r="D76" s="113">
        <v>125000</v>
      </c>
      <c r="E76" s="45" t="s">
        <v>850</v>
      </c>
      <c r="F76" s="45" t="s">
        <v>868</v>
      </c>
    </row>
    <row r="77" spans="1:6" ht="25.5" x14ac:dyDescent="0.25">
      <c r="A77" s="371" t="s">
        <v>869</v>
      </c>
      <c r="B77" s="216" t="s">
        <v>763</v>
      </c>
      <c r="C77" s="347" t="s">
        <v>753</v>
      </c>
      <c r="D77" s="365">
        <f>10000000-1000000</f>
        <v>9000000</v>
      </c>
      <c r="E77" s="227" t="s">
        <v>870</v>
      </c>
      <c r="F77" s="45" t="s">
        <v>871</v>
      </c>
    </row>
    <row r="78" spans="1:6" ht="38.25" x14ac:dyDescent="0.25">
      <c r="A78" s="372"/>
      <c r="B78" s="217"/>
      <c r="C78" s="348"/>
      <c r="D78" s="377"/>
      <c r="E78" s="229"/>
      <c r="F78" s="45" t="s">
        <v>872</v>
      </c>
    </row>
    <row r="79" spans="1:6" ht="38.25" x14ac:dyDescent="0.25">
      <c r="A79" s="373"/>
      <c r="B79" s="218"/>
      <c r="C79" s="349"/>
      <c r="D79" s="366"/>
      <c r="E79" s="45" t="s">
        <v>873</v>
      </c>
      <c r="F79" s="45" t="s">
        <v>874</v>
      </c>
    </row>
    <row r="80" spans="1:6" ht="38.25" x14ac:dyDescent="0.25">
      <c r="A80" s="387" t="s">
        <v>875</v>
      </c>
      <c r="B80" s="216" t="s">
        <v>752</v>
      </c>
      <c r="C80" s="51" t="s">
        <v>27</v>
      </c>
      <c r="D80" s="114">
        <v>17731038.899999999</v>
      </c>
      <c r="E80" s="45" t="s">
        <v>756</v>
      </c>
      <c r="F80" s="45" t="s">
        <v>365</v>
      </c>
    </row>
    <row r="81" spans="1:6" ht="25.5" x14ac:dyDescent="0.25">
      <c r="A81" s="388"/>
      <c r="B81" s="382"/>
      <c r="C81" s="50" t="s">
        <v>257</v>
      </c>
      <c r="D81" s="114">
        <v>37790949.740000002</v>
      </c>
      <c r="E81" s="45" t="s">
        <v>180</v>
      </c>
      <c r="F81" s="45" t="s">
        <v>181</v>
      </c>
    </row>
    <row r="82" spans="1:6" ht="51" x14ac:dyDescent="0.25">
      <c r="A82" s="388"/>
      <c r="B82" s="216" t="s">
        <v>876</v>
      </c>
      <c r="C82" s="51" t="s">
        <v>877</v>
      </c>
      <c r="D82" s="114">
        <v>1479600.28</v>
      </c>
      <c r="E82" s="45" t="s">
        <v>878</v>
      </c>
      <c r="F82" s="117" t="s">
        <v>879</v>
      </c>
    </row>
    <row r="83" spans="1:6" ht="38.25" x14ac:dyDescent="0.25">
      <c r="A83" s="388"/>
      <c r="B83" s="217"/>
      <c r="C83" s="216" t="s">
        <v>880</v>
      </c>
      <c r="D83" s="379">
        <v>6595674.7000000002</v>
      </c>
      <c r="E83" s="227" t="s">
        <v>881</v>
      </c>
      <c r="F83" s="45" t="s">
        <v>882</v>
      </c>
    </row>
    <row r="84" spans="1:6" ht="38.25" x14ac:dyDescent="0.25">
      <c r="A84" s="388"/>
      <c r="B84" s="217"/>
      <c r="C84" s="217"/>
      <c r="D84" s="380"/>
      <c r="E84" s="228"/>
      <c r="F84" s="45" t="s">
        <v>883</v>
      </c>
    </row>
    <row r="85" spans="1:6" ht="38.25" x14ac:dyDescent="0.25">
      <c r="A85" s="388"/>
      <c r="B85" s="218"/>
      <c r="C85" s="218"/>
      <c r="D85" s="381"/>
      <c r="E85" s="229"/>
      <c r="F85" s="45" t="s">
        <v>884</v>
      </c>
    </row>
    <row r="86" spans="1:6" ht="51" x14ac:dyDescent="0.25">
      <c r="A86" s="389"/>
      <c r="B86" s="15" t="s">
        <v>763</v>
      </c>
      <c r="C86" s="50" t="s">
        <v>770</v>
      </c>
      <c r="D86" s="114">
        <v>25000000</v>
      </c>
      <c r="E86" s="45" t="s">
        <v>885</v>
      </c>
      <c r="F86" s="45" t="s">
        <v>886</v>
      </c>
    </row>
    <row r="87" spans="1:6" x14ac:dyDescent="0.25">
      <c r="A87" s="384" t="s">
        <v>175</v>
      </c>
      <c r="B87" s="385"/>
      <c r="C87" s="386"/>
      <c r="D87" s="118">
        <f>SUM(D6:D86)</f>
        <v>1053930727.4091667</v>
      </c>
      <c r="E87" s="118"/>
      <c r="F87" s="118"/>
    </row>
  </sheetData>
  <mergeCells count="83">
    <mergeCell ref="C26:C29"/>
    <mergeCell ref="D26:D29"/>
    <mergeCell ref="A87:C87"/>
    <mergeCell ref="A80:A86"/>
    <mergeCell ref="B80:B81"/>
    <mergeCell ref="B82:B85"/>
    <mergeCell ref="C83:C85"/>
    <mergeCell ref="D83:D85"/>
    <mergeCell ref="E83:E85"/>
    <mergeCell ref="E69:E71"/>
    <mergeCell ref="C72:C74"/>
    <mergeCell ref="D72:D74"/>
    <mergeCell ref="E72:E74"/>
    <mergeCell ref="A77:A79"/>
    <mergeCell ref="B77:B79"/>
    <mergeCell ref="C77:C79"/>
    <mergeCell ref="D77:D79"/>
    <mergeCell ref="E77:E78"/>
    <mergeCell ref="D64:D65"/>
    <mergeCell ref="E64:E65"/>
    <mergeCell ref="A66:A76"/>
    <mergeCell ref="B66:B68"/>
    <mergeCell ref="C66:C67"/>
    <mergeCell ref="D66:D67"/>
    <mergeCell ref="E66:E67"/>
    <mergeCell ref="B69:B76"/>
    <mergeCell ref="C69:C71"/>
    <mergeCell ref="D69:D71"/>
    <mergeCell ref="B62:B65"/>
    <mergeCell ref="C62:C63"/>
    <mergeCell ref="D62:D63"/>
    <mergeCell ref="E62:E63"/>
    <mergeCell ref="C64:C65"/>
    <mergeCell ref="A30:A65"/>
    <mergeCell ref="B52:B61"/>
    <mergeCell ref="C52:C61"/>
    <mergeCell ref="D52:D61"/>
    <mergeCell ref="E54:E55"/>
    <mergeCell ref="E56:E60"/>
    <mergeCell ref="B46:B51"/>
    <mergeCell ref="C46:C49"/>
    <mergeCell ref="D46:D49"/>
    <mergeCell ref="E46:E49"/>
    <mergeCell ref="C50:C51"/>
    <mergeCell ref="D50:D51"/>
    <mergeCell ref="E50:E51"/>
    <mergeCell ref="B30:B33"/>
    <mergeCell ref="C30:C33"/>
    <mergeCell ref="D30:D33"/>
    <mergeCell ref="E31:E32"/>
    <mergeCell ref="B34:B45"/>
    <mergeCell ref="C34:C39"/>
    <mergeCell ref="D34:D39"/>
    <mergeCell ref="E34:E39"/>
    <mergeCell ref="C40:C45"/>
    <mergeCell ref="D40:D45"/>
    <mergeCell ref="E40:E45"/>
    <mergeCell ref="B12:B18"/>
    <mergeCell ref="C12:C18"/>
    <mergeCell ref="D12:D18"/>
    <mergeCell ref="B19:B23"/>
    <mergeCell ref="C19:C23"/>
    <mergeCell ref="D19:D23"/>
    <mergeCell ref="E13:E15"/>
    <mergeCell ref="E19:E20"/>
    <mergeCell ref="D24:D25"/>
    <mergeCell ref="C24:C25"/>
    <mergeCell ref="B24:B25"/>
    <mergeCell ref="A12:A29"/>
    <mergeCell ref="B26:B29"/>
    <mergeCell ref="D10:D11"/>
    <mergeCell ref="A1:F1"/>
    <mergeCell ref="A4:A5"/>
    <mergeCell ref="B4:B5"/>
    <mergeCell ref="C4:C5"/>
    <mergeCell ref="D4:D5"/>
    <mergeCell ref="E4:E5"/>
    <mergeCell ref="F4:F5"/>
    <mergeCell ref="A6:A8"/>
    <mergeCell ref="B6:B8"/>
    <mergeCell ref="A10:A11"/>
    <mergeCell ref="B10:B11"/>
    <mergeCell ref="C10:C11"/>
  </mergeCells>
  <pageMargins left="0.70866141732283472" right="0.70866141732283472" top="0.74803149606299213" bottom="0.74803149606299213" header="0.31496062992125984" footer="0.31496062992125984"/>
  <pageSetup paperSize="9" scale="70"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6"/>
  <sheetViews>
    <sheetView topLeftCell="A145" workbookViewId="0">
      <selection activeCell="A146" sqref="A146:C146"/>
    </sheetView>
  </sheetViews>
  <sheetFormatPr baseColWidth="10" defaultRowHeight="15" x14ac:dyDescent="0.25"/>
  <cols>
    <col min="1" max="1" width="23.85546875" customWidth="1"/>
    <col min="2" max="2" width="22.7109375" customWidth="1"/>
    <col min="3" max="3" width="29" customWidth="1"/>
    <col min="4" max="4" width="19" customWidth="1"/>
    <col min="5" max="5" width="29.42578125" customWidth="1"/>
    <col min="6" max="6" width="38.140625" customWidth="1"/>
  </cols>
  <sheetData>
    <row r="1" spans="1:6" x14ac:dyDescent="0.25">
      <c r="A1" s="357" t="s">
        <v>1096</v>
      </c>
      <c r="B1" s="357"/>
      <c r="C1" s="357"/>
      <c r="D1" s="357"/>
      <c r="E1" s="357"/>
      <c r="F1" s="357"/>
    </row>
    <row r="2" spans="1:6" x14ac:dyDescent="0.25">
      <c r="A2" s="8"/>
      <c r="B2" s="8"/>
      <c r="C2" s="8"/>
      <c r="D2" s="8"/>
      <c r="E2" s="8"/>
      <c r="F2" s="8"/>
    </row>
    <row r="3" spans="1:6" x14ac:dyDescent="0.25">
      <c r="A3" s="8"/>
      <c r="B3" s="8"/>
      <c r="C3" s="8"/>
      <c r="D3" s="8"/>
      <c r="E3" s="8"/>
      <c r="F3" s="8"/>
    </row>
    <row r="4" spans="1:6" x14ac:dyDescent="0.25">
      <c r="A4" s="293" t="s">
        <v>0</v>
      </c>
      <c r="B4" s="293" t="s">
        <v>1</v>
      </c>
      <c r="C4" s="293" t="s">
        <v>2</v>
      </c>
      <c r="D4" s="293" t="s">
        <v>3</v>
      </c>
      <c r="E4" s="293" t="s">
        <v>4</v>
      </c>
      <c r="F4" s="293" t="s">
        <v>5</v>
      </c>
    </row>
    <row r="5" spans="1:6" x14ac:dyDescent="0.25">
      <c r="A5" s="294"/>
      <c r="B5" s="294"/>
      <c r="C5" s="294"/>
      <c r="D5" s="294"/>
      <c r="E5" s="294"/>
      <c r="F5" s="294"/>
    </row>
    <row r="6" spans="1:6" x14ac:dyDescent="0.25">
      <c r="A6" s="299" t="s">
        <v>887</v>
      </c>
      <c r="B6" s="299" t="s">
        <v>14</v>
      </c>
      <c r="C6" s="213" t="s">
        <v>27</v>
      </c>
      <c r="D6" s="393">
        <v>100606.57</v>
      </c>
      <c r="E6" s="227" t="s">
        <v>888</v>
      </c>
      <c r="F6" s="45" t="s">
        <v>889</v>
      </c>
    </row>
    <row r="7" spans="1:6" x14ac:dyDescent="0.25">
      <c r="A7" s="299"/>
      <c r="B7" s="299"/>
      <c r="C7" s="215"/>
      <c r="D7" s="394"/>
      <c r="E7" s="229"/>
      <c r="F7" s="45" t="s">
        <v>890</v>
      </c>
    </row>
    <row r="8" spans="1:6" ht="25.5" x14ac:dyDescent="0.25">
      <c r="A8" s="299"/>
      <c r="B8" s="299"/>
      <c r="C8" s="23" t="s">
        <v>257</v>
      </c>
      <c r="D8" s="110">
        <v>1541016.57</v>
      </c>
      <c r="E8" s="45" t="s">
        <v>180</v>
      </c>
      <c r="F8" s="45" t="s">
        <v>181</v>
      </c>
    </row>
    <row r="9" spans="1:6" ht="25.5" x14ac:dyDescent="0.25">
      <c r="A9" s="213" t="s">
        <v>891</v>
      </c>
      <c r="B9" s="213" t="s">
        <v>892</v>
      </c>
      <c r="C9" s="213" t="s">
        <v>893</v>
      </c>
      <c r="D9" s="390">
        <v>392000</v>
      </c>
      <c r="E9" s="227" t="s">
        <v>894</v>
      </c>
      <c r="F9" s="45" t="s">
        <v>895</v>
      </c>
    </row>
    <row r="10" spans="1:6" x14ac:dyDescent="0.25">
      <c r="A10" s="214"/>
      <c r="B10" s="214"/>
      <c r="C10" s="214"/>
      <c r="D10" s="391"/>
      <c r="E10" s="228"/>
      <c r="F10" s="45" t="s">
        <v>896</v>
      </c>
    </row>
    <row r="11" spans="1:6" x14ac:dyDescent="0.25">
      <c r="A11" s="214"/>
      <c r="B11" s="214"/>
      <c r="C11" s="214"/>
      <c r="D11" s="391"/>
      <c r="E11" s="228"/>
      <c r="F11" s="45" t="s">
        <v>897</v>
      </c>
    </row>
    <row r="12" spans="1:6" x14ac:dyDescent="0.25">
      <c r="A12" s="214"/>
      <c r="B12" s="214"/>
      <c r="C12" s="214"/>
      <c r="D12" s="391"/>
      <c r="E12" s="228"/>
      <c r="F12" s="45" t="s">
        <v>898</v>
      </c>
    </row>
    <row r="13" spans="1:6" x14ac:dyDescent="0.25">
      <c r="A13" s="214"/>
      <c r="B13" s="214"/>
      <c r="C13" s="214"/>
      <c r="D13" s="391"/>
      <c r="E13" s="228"/>
      <c r="F13" s="45" t="s">
        <v>899</v>
      </c>
    </row>
    <row r="14" spans="1:6" x14ac:dyDescent="0.25">
      <c r="A14" s="214"/>
      <c r="B14" s="214"/>
      <c r="C14" s="214"/>
      <c r="D14" s="391"/>
      <c r="E14" s="228"/>
      <c r="F14" s="45" t="s">
        <v>900</v>
      </c>
    </row>
    <row r="15" spans="1:6" ht="25.5" x14ac:dyDescent="0.25">
      <c r="A15" s="214"/>
      <c r="B15" s="214"/>
      <c r="C15" s="214"/>
      <c r="D15" s="391"/>
      <c r="E15" s="228"/>
      <c r="F15" s="45" t="s">
        <v>901</v>
      </c>
    </row>
    <row r="16" spans="1:6" ht="25.5" x14ac:dyDescent="0.25">
      <c r="A16" s="214"/>
      <c r="B16" s="214"/>
      <c r="C16" s="214"/>
      <c r="D16" s="391"/>
      <c r="E16" s="228"/>
      <c r="F16" s="45" t="s">
        <v>902</v>
      </c>
    </row>
    <row r="17" spans="1:6" x14ac:dyDescent="0.25">
      <c r="A17" s="215"/>
      <c r="B17" s="215"/>
      <c r="C17" s="215"/>
      <c r="D17" s="392"/>
      <c r="E17" s="229"/>
      <c r="F17" s="45" t="s">
        <v>903</v>
      </c>
    </row>
    <row r="18" spans="1:6" ht="38.25" x14ac:dyDescent="0.25">
      <c r="A18" s="286" t="s">
        <v>904</v>
      </c>
      <c r="B18" s="286" t="s">
        <v>905</v>
      </c>
      <c r="C18" s="395" t="s">
        <v>906</v>
      </c>
      <c r="D18" s="393">
        <v>100000</v>
      </c>
      <c r="E18" s="227" t="s">
        <v>907</v>
      </c>
      <c r="F18" s="45" t="s">
        <v>908</v>
      </c>
    </row>
    <row r="19" spans="1:6" ht="38.25" x14ac:dyDescent="0.25">
      <c r="A19" s="287"/>
      <c r="B19" s="287"/>
      <c r="C19" s="396"/>
      <c r="D19" s="398"/>
      <c r="E19" s="228"/>
      <c r="F19" s="45" t="s">
        <v>909</v>
      </c>
    </row>
    <row r="20" spans="1:6" ht="25.5" x14ac:dyDescent="0.25">
      <c r="A20" s="287"/>
      <c r="B20" s="287"/>
      <c r="C20" s="396"/>
      <c r="D20" s="398"/>
      <c r="E20" s="228"/>
      <c r="F20" s="45" t="s">
        <v>910</v>
      </c>
    </row>
    <row r="21" spans="1:6" ht="76.5" x14ac:dyDescent="0.25">
      <c r="A21" s="288"/>
      <c r="B21" s="288"/>
      <c r="C21" s="397"/>
      <c r="D21" s="394"/>
      <c r="E21" s="229"/>
      <c r="F21" s="45" t="s">
        <v>911</v>
      </c>
    </row>
    <row r="22" spans="1:6" ht="76.5" x14ac:dyDescent="0.25">
      <c r="A22" s="15" t="s">
        <v>912</v>
      </c>
      <c r="B22" s="50" t="s">
        <v>913</v>
      </c>
      <c r="C22" s="50" t="s">
        <v>914</v>
      </c>
      <c r="D22" s="110">
        <v>200000</v>
      </c>
      <c r="E22" s="45" t="s">
        <v>915</v>
      </c>
      <c r="F22" s="45" t="s">
        <v>916</v>
      </c>
    </row>
    <row r="23" spans="1:6" ht="25.5" x14ac:dyDescent="0.25">
      <c r="A23" s="258" t="s">
        <v>917</v>
      </c>
      <c r="B23" s="213" t="s">
        <v>14</v>
      </c>
      <c r="C23" s="213" t="s">
        <v>918</v>
      </c>
      <c r="D23" s="390"/>
      <c r="E23" s="227" t="s">
        <v>919</v>
      </c>
      <c r="F23" s="45" t="s">
        <v>920</v>
      </c>
    </row>
    <row r="24" spans="1:6" x14ac:dyDescent="0.25">
      <c r="A24" s="259"/>
      <c r="B24" s="215"/>
      <c r="C24" s="215"/>
      <c r="D24" s="392"/>
      <c r="E24" s="229"/>
      <c r="F24" s="45" t="s">
        <v>67</v>
      </c>
    </row>
    <row r="25" spans="1:6" ht="25.5" x14ac:dyDescent="0.25">
      <c r="A25" s="259"/>
      <c r="B25" s="258" t="s">
        <v>921</v>
      </c>
      <c r="C25" s="258" t="s">
        <v>922</v>
      </c>
      <c r="D25" s="390">
        <f>10485055.09-1000000</f>
        <v>9485055.0899999999</v>
      </c>
      <c r="E25" s="227" t="s">
        <v>923</v>
      </c>
      <c r="F25" s="45" t="s">
        <v>924</v>
      </c>
    </row>
    <row r="26" spans="1:6" ht="25.5" x14ac:dyDescent="0.25">
      <c r="A26" s="259"/>
      <c r="B26" s="259"/>
      <c r="C26" s="259"/>
      <c r="D26" s="391"/>
      <c r="E26" s="228"/>
      <c r="F26" s="45" t="s">
        <v>925</v>
      </c>
    </row>
    <row r="27" spans="1:6" ht="25.5" x14ac:dyDescent="0.25">
      <c r="A27" s="259"/>
      <c r="B27" s="259"/>
      <c r="C27" s="259"/>
      <c r="D27" s="391"/>
      <c r="E27" s="228"/>
      <c r="F27" s="45" t="s">
        <v>926</v>
      </c>
    </row>
    <row r="28" spans="1:6" ht="25.5" x14ac:dyDescent="0.25">
      <c r="A28" s="259"/>
      <c r="B28" s="259"/>
      <c r="C28" s="259"/>
      <c r="D28" s="391"/>
      <c r="E28" s="228"/>
      <c r="F28" s="45" t="s">
        <v>927</v>
      </c>
    </row>
    <row r="29" spans="1:6" ht="25.5" x14ac:dyDescent="0.25">
      <c r="A29" s="259"/>
      <c r="B29" s="259"/>
      <c r="C29" s="259"/>
      <c r="D29" s="391"/>
      <c r="E29" s="228"/>
      <c r="F29" s="45" t="s">
        <v>928</v>
      </c>
    </row>
    <row r="30" spans="1:6" ht="38.25" x14ac:dyDescent="0.25">
      <c r="A30" s="259"/>
      <c r="B30" s="259"/>
      <c r="C30" s="259"/>
      <c r="D30" s="391"/>
      <c r="E30" s="228"/>
      <c r="F30" s="45" t="s">
        <v>929</v>
      </c>
    </row>
    <row r="31" spans="1:6" ht="38.25" x14ac:dyDescent="0.25">
      <c r="A31" s="259"/>
      <c r="B31" s="259"/>
      <c r="C31" s="259"/>
      <c r="D31" s="391"/>
      <c r="E31" s="228"/>
      <c r="F31" s="45" t="s">
        <v>930</v>
      </c>
    </row>
    <row r="32" spans="1:6" ht="38.25" x14ac:dyDescent="0.25">
      <c r="A32" s="259"/>
      <c r="B32" s="259"/>
      <c r="C32" s="259"/>
      <c r="D32" s="391"/>
      <c r="E32" s="228"/>
      <c r="F32" s="45" t="s">
        <v>931</v>
      </c>
    </row>
    <row r="33" spans="1:6" ht="25.5" x14ac:dyDescent="0.25">
      <c r="A33" s="259"/>
      <c r="B33" s="259"/>
      <c r="C33" s="259"/>
      <c r="D33" s="391"/>
      <c r="E33" s="228"/>
      <c r="F33" s="45" t="s">
        <v>932</v>
      </c>
    </row>
    <row r="34" spans="1:6" ht="25.5" x14ac:dyDescent="0.25">
      <c r="A34" s="259"/>
      <c r="B34" s="259"/>
      <c r="C34" s="259"/>
      <c r="D34" s="391"/>
      <c r="E34" s="228"/>
      <c r="F34" s="45" t="s">
        <v>933</v>
      </c>
    </row>
    <row r="35" spans="1:6" ht="38.25" x14ac:dyDescent="0.25">
      <c r="A35" s="259"/>
      <c r="B35" s="259"/>
      <c r="C35" s="259"/>
      <c r="D35" s="391"/>
      <c r="E35" s="228"/>
      <c r="F35" s="45" t="s">
        <v>934</v>
      </c>
    </row>
    <row r="36" spans="1:6" ht="25.5" x14ac:dyDescent="0.25">
      <c r="A36" s="259"/>
      <c r="B36" s="259"/>
      <c r="C36" s="259"/>
      <c r="D36" s="391"/>
      <c r="E36" s="228"/>
      <c r="F36" s="45" t="s">
        <v>935</v>
      </c>
    </row>
    <row r="37" spans="1:6" ht="25.5" x14ac:dyDescent="0.25">
      <c r="A37" s="259"/>
      <c r="B37" s="259"/>
      <c r="C37" s="259"/>
      <c r="D37" s="391"/>
      <c r="E37" s="228"/>
      <c r="F37" s="45" t="s">
        <v>936</v>
      </c>
    </row>
    <row r="38" spans="1:6" ht="25.5" x14ac:dyDescent="0.25">
      <c r="A38" s="259"/>
      <c r="B38" s="259"/>
      <c r="C38" s="259"/>
      <c r="D38" s="391"/>
      <c r="E38" s="228"/>
      <c r="F38" s="45" t="s">
        <v>937</v>
      </c>
    </row>
    <row r="39" spans="1:6" ht="38.25" x14ac:dyDescent="0.25">
      <c r="A39" s="259"/>
      <c r="B39" s="259"/>
      <c r="C39" s="259"/>
      <c r="D39" s="391"/>
      <c r="E39" s="228"/>
      <c r="F39" s="45" t="s">
        <v>938</v>
      </c>
    </row>
    <row r="40" spans="1:6" ht="25.5" x14ac:dyDescent="0.25">
      <c r="A40" s="259"/>
      <c r="B40" s="259"/>
      <c r="C40" s="259"/>
      <c r="D40" s="391"/>
      <c r="E40" s="228"/>
      <c r="F40" s="45" t="s">
        <v>939</v>
      </c>
    </row>
    <row r="41" spans="1:6" x14ac:dyDescent="0.25">
      <c r="A41" s="259"/>
      <c r="B41" s="259"/>
      <c r="C41" s="259"/>
      <c r="D41" s="391"/>
      <c r="E41" s="229"/>
      <c r="F41" s="45" t="s">
        <v>940</v>
      </c>
    </row>
    <row r="42" spans="1:6" ht="25.5" x14ac:dyDescent="0.25">
      <c r="A42" s="259"/>
      <c r="B42" s="259"/>
      <c r="C42" s="259"/>
      <c r="D42" s="391"/>
      <c r="E42" s="23" t="s">
        <v>941</v>
      </c>
      <c r="F42" s="45" t="s">
        <v>942</v>
      </c>
    </row>
    <row r="43" spans="1:6" ht="25.5" x14ac:dyDescent="0.25">
      <c r="A43" s="259"/>
      <c r="B43" s="259"/>
      <c r="C43" s="259"/>
      <c r="D43" s="391"/>
      <c r="E43" s="23" t="s">
        <v>943</v>
      </c>
      <c r="F43" s="45" t="s">
        <v>944</v>
      </c>
    </row>
    <row r="44" spans="1:6" ht="89.25" x14ac:dyDescent="0.25">
      <c r="A44" s="259"/>
      <c r="B44" s="259"/>
      <c r="C44" s="260"/>
      <c r="D44" s="392"/>
      <c r="E44" s="45" t="s">
        <v>945</v>
      </c>
      <c r="F44" s="45" t="s">
        <v>946</v>
      </c>
    </row>
    <row r="45" spans="1:6" ht="25.5" x14ac:dyDescent="0.25">
      <c r="A45" s="259"/>
      <c r="B45" s="259"/>
      <c r="C45" s="258" t="s">
        <v>947</v>
      </c>
      <c r="D45" s="390">
        <v>3317803.86</v>
      </c>
      <c r="E45" s="227" t="s">
        <v>948</v>
      </c>
      <c r="F45" s="45" t="s">
        <v>949</v>
      </c>
    </row>
    <row r="46" spans="1:6" ht="25.5" x14ac:dyDescent="0.25">
      <c r="A46" s="259"/>
      <c r="B46" s="259"/>
      <c r="C46" s="259"/>
      <c r="D46" s="391"/>
      <c r="E46" s="228"/>
      <c r="F46" s="45" t="s">
        <v>950</v>
      </c>
    </row>
    <row r="47" spans="1:6" ht="38.25" x14ac:dyDescent="0.25">
      <c r="A47" s="259"/>
      <c r="B47" s="259"/>
      <c r="C47" s="259"/>
      <c r="D47" s="391"/>
      <c r="E47" s="228"/>
      <c r="F47" s="45" t="s">
        <v>951</v>
      </c>
    </row>
    <row r="48" spans="1:6" ht="38.25" x14ac:dyDescent="0.25">
      <c r="A48" s="259"/>
      <c r="B48" s="259"/>
      <c r="C48" s="259"/>
      <c r="D48" s="391"/>
      <c r="E48" s="228"/>
      <c r="F48" s="45" t="s">
        <v>952</v>
      </c>
    </row>
    <row r="49" spans="1:6" ht="51" x14ac:dyDescent="0.25">
      <c r="A49" s="259"/>
      <c r="B49" s="259"/>
      <c r="C49" s="259"/>
      <c r="D49" s="391"/>
      <c r="E49" s="228"/>
      <c r="F49" s="45" t="s">
        <v>953</v>
      </c>
    </row>
    <row r="50" spans="1:6" ht="25.5" x14ac:dyDescent="0.25">
      <c r="A50" s="259"/>
      <c r="B50" s="259"/>
      <c r="C50" s="259"/>
      <c r="D50" s="391"/>
      <c r="E50" s="228"/>
      <c r="F50" s="45" t="s">
        <v>954</v>
      </c>
    </row>
    <row r="51" spans="1:6" ht="25.5" x14ac:dyDescent="0.25">
      <c r="A51" s="259"/>
      <c r="B51" s="259"/>
      <c r="C51" s="259"/>
      <c r="D51" s="391"/>
      <c r="E51" s="228"/>
      <c r="F51" s="45" t="s">
        <v>955</v>
      </c>
    </row>
    <row r="52" spans="1:6" ht="25.5" x14ac:dyDescent="0.25">
      <c r="A52" s="259"/>
      <c r="B52" s="259"/>
      <c r="C52" s="259"/>
      <c r="D52" s="391"/>
      <c r="E52" s="228"/>
      <c r="F52" s="45" t="s">
        <v>956</v>
      </c>
    </row>
    <row r="53" spans="1:6" ht="25.5" x14ac:dyDescent="0.25">
      <c r="A53" s="259"/>
      <c r="B53" s="259"/>
      <c r="C53" s="259"/>
      <c r="D53" s="391"/>
      <c r="E53" s="228"/>
      <c r="F53" s="45" t="s">
        <v>957</v>
      </c>
    </row>
    <row r="54" spans="1:6" ht="38.25" x14ac:dyDescent="0.25">
      <c r="A54" s="259"/>
      <c r="B54" s="259"/>
      <c r="C54" s="259"/>
      <c r="D54" s="391"/>
      <c r="E54" s="228"/>
      <c r="F54" s="45" t="s">
        <v>958</v>
      </c>
    </row>
    <row r="55" spans="1:6" ht="25.5" x14ac:dyDescent="0.25">
      <c r="A55" s="259"/>
      <c r="B55" s="259"/>
      <c r="C55" s="259"/>
      <c r="D55" s="391"/>
      <c r="E55" s="228"/>
      <c r="F55" s="45" t="s">
        <v>959</v>
      </c>
    </row>
    <row r="56" spans="1:6" ht="25.5" x14ac:dyDescent="0.25">
      <c r="A56" s="259"/>
      <c r="B56" s="259"/>
      <c r="C56" s="259"/>
      <c r="D56" s="391"/>
      <c r="E56" s="228"/>
      <c r="F56" s="45" t="s">
        <v>960</v>
      </c>
    </row>
    <row r="57" spans="1:6" ht="25.5" x14ac:dyDescent="0.25">
      <c r="A57" s="259"/>
      <c r="B57" s="259"/>
      <c r="C57" s="259"/>
      <c r="D57" s="391"/>
      <c r="E57" s="228"/>
      <c r="F57" s="45" t="s">
        <v>961</v>
      </c>
    </row>
    <row r="58" spans="1:6" ht="25.5" x14ac:dyDescent="0.25">
      <c r="A58" s="259"/>
      <c r="B58" s="259"/>
      <c r="C58" s="259"/>
      <c r="D58" s="391"/>
      <c r="E58" s="228"/>
      <c r="F58" s="45" t="s">
        <v>962</v>
      </c>
    </row>
    <row r="59" spans="1:6" ht="25.5" x14ac:dyDescent="0.25">
      <c r="A59" s="259"/>
      <c r="B59" s="259"/>
      <c r="C59" s="259"/>
      <c r="D59" s="391"/>
      <c r="E59" s="228"/>
      <c r="F59" s="45" t="s">
        <v>963</v>
      </c>
    </row>
    <row r="60" spans="1:6" ht="25.5" x14ac:dyDescent="0.25">
      <c r="A60" s="259"/>
      <c r="B60" s="259"/>
      <c r="C60" s="259"/>
      <c r="D60" s="391"/>
      <c r="E60" s="228"/>
      <c r="F60" s="45" t="s">
        <v>964</v>
      </c>
    </row>
    <row r="61" spans="1:6" ht="25.5" x14ac:dyDescent="0.25">
      <c r="A61" s="259"/>
      <c r="B61" s="259"/>
      <c r="C61" s="259"/>
      <c r="D61" s="391"/>
      <c r="E61" s="228"/>
      <c r="F61" s="45" t="s">
        <v>965</v>
      </c>
    </row>
    <row r="62" spans="1:6" ht="38.25" x14ac:dyDescent="0.25">
      <c r="A62" s="259"/>
      <c r="B62" s="259"/>
      <c r="C62" s="259"/>
      <c r="D62" s="391"/>
      <c r="E62" s="228"/>
      <c r="F62" s="45" t="s">
        <v>966</v>
      </c>
    </row>
    <row r="63" spans="1:6" ht="25.5" x14ac:dyDescent="0.25">
      <c r="A63" s="259"/>
      <c r="B63" s="259"/>
      <c r="C63" s="259"/>
      <c r="D63" s="391"/>
      <c r="E63" s="228"/>
      <c r="F63" s="45" t="s">
        <v>967</v>
      </c>
    </row>
    <row r="64" spans="1:6" ht="25.5" x14ac:dyDescent="0.25">
      <c r="A64" s="259"/>
      <c r="B64" s="259"/>
      <c r="C64" s="259"/>
      <c r="D64" s="391"/>
      <c r="E64" s="228"/>
      <c r="F64" s="45" t="s">
        <v>968</v>
      </c>
    </row>
    <row r="65" spans="1:6" ht="25.5" x14ac:dyDescent="0.25">
      <c r="A65" s="259"/>
      <c r="B65" s="259"/>
      <c r="C65" s="259"/>
      <c r="D65" s="391"/>
      <c r="E65" s="228"/>
      <c r="F65" s="45" t="s">
        <v>969</v>
      </c>
    </row>
    <row r="66" spans="1:6" ht="38.25" x14ac:dyDescent="0.25">
      <c r="A66" s="259"/>
      <c r="B66" s="259"/>
      <c r="C66" s="259"/>
      <c r="D66" s="391"/>
      <c r="E66" s="228"/>
      <c r="F66" s="45" t="s">
        <v>970</v>
      </c>
    </row>
    <row r="67" spans="1:6" ht="76.5" x14ac:dyDescent="0.25">
      <c r="A67" s="259"/>
      <c r="B67" s="259"/>
      <c r="C67" s="259"/>
      <c r="D67" s="391"/>
      <c r="E67" s="228"/>
      <c r="F67" s="45" t="s">
        <v>971</v>
      </c>
    </row>
    <row r="68" spans="1:6" ht="76.5" x14ac:dyDescent="0.25">
      <c r="A68" s="259"/>
      <c r="B68" s="259"/>
      <c r="C68" s="259"/>
      <c r="D68" s="391"/>
      <c r="E68" s="228"/>
      <c r="F68" s="45" t="s">
        <v>972</v>
      </c>
    </row>
    <row r="69" spans="1:6" ht="38.25" x14ac:dyDescent="0.25">
      <c r="A69" s="259"/>
      <c r="B69" s="259"/>
      <c r="C69" s="259"/>
      <c r="D69" s="391"/>
      <c r="E69" s="228"/>
      <c r="F69" s="45" t="s">
        <v>973</v>
      </c>
    </row>
    <row r="70" spans="1:6" ht="38.25" x14ac:dyDescent="0.25">
      <c r="A70" s="259"/>
      <c r="B70" s="259"/>
      <c r="C70" s="259"/>
      <c r="D70" s="391"/>
      <c r="E70" s="228"/>
      <c r="F70" s="45" t="s">
        <v>974</v>
      </c>
    </row>
    <row r="71" spans="1:6" ht="25.5" x14ac:dyDescent="0.25">
      <c r="A71" s="259"/>
      <c r="B71" s="259"/>
      <c r="C71" s="259"/>
      <c r="D71" s="391"/>
      <c r="E71" s="228"/>
      <c r="F71" s="45" t="s">
        <v>975</v>
      </c>
    </row>
    <row r="72" spans="1:6" ht="25.5" x14ac:dyDescent="0.25">
      <c r="A72" s="259"/>
      <c r="B72" s="259"/>
      <c r="C72" s="259"/>
      <c r="D72" s="391"/>
      <c r="E72" s="228"/>
      <c r="F72" s="45" t="s">
        <v>976</v>
      </c>
    </row>
    <row r="73" spans="1:6" ht="25.5" x14ac:dyDescent="0.25">
      <c r="A73" s="259"/>
      <c r="B73" s="259"/>
      <c r="C73" s="259"/>
      <c r="D73" s="391"/>
      <c r="E73" s="228"/>
      <c r="F73" s="45" t="s">
        <v>977</v>
      </c>
    </row>
    <row r="74" spans="1:6" x14ac:dyDescent="0.25">
      <c r="A74" s="259"/>
      <c r="B74" s="259"/>
      <c r="C74" s="259"/>
      <c r="D74" s="391"/>
      <c r="E74" s="228"/>
      <c r="F74" s="45" t="s">
        <v>978</v>
      </c>
    </row>
    <row r="75" spans="1:6" ht="25.5" x14ac:dyDescent="0.25">
      <c r="A75" s="259"/>
      <c r="B75" s="259"/>
      <c r="C75" s="259"/>
      <c r="D75" s="391"/>
      <c r="E75" s="228"/>
      <c r="F75" s="45" t="s">
        <v>979</v>
      </c>
    </row>
    <row r="76" spans="1:6" ht="25.5" x14ac:dyDescent="0.25">
      <c r="A76" s="259"/>
      <c r="B76" s="259"/>
      <c r="C76" s="259"/>
      <c r="D76" s="391"/>
      <c r="E76" s="228"/>
      <c r="F76" s="45" t="s">
        <v>980</v>
      </c>
    </row>
    <row r="77" spans="1:6" ht="38.25" x14ac:dyDescent="0.25">
      <c r="A77" s="259"/>
      <c r="B77" s="259"/>
      <c r="C77" s="260"/>
      <c r="D77" s="392"/>
      <c r="E77" s="229"/>
      <c r="F77" s="45" t="s">
        <v>981</v>
      </c>
    </row>
    <row r="78" spans="1:6" ht="38.25" x14ac:dyDescent="0.25">
      <c r="A78" s="259"/>
      <c r="B78" s="259"/>
      <c r="C78" s="258" t="s">
        <v>982</v>
      </c>
      <c r="D78" s="390">
        <v>47636.23</v>
      </c>
      <c r="E78" s="266" t="s">
        <v>983</v>
      </c>
      <c r="F78" s="45" t="s">
        <v>984</v>
      </c>
    </row>
    <row r="79" spans="1:6" ht="38.25" x14ac:dyDescent="0.25">
      <c r="A79" s="259"/>
      <c r="B79" s="259"/>
      <c r="C79" s="259"/>
      <c r="D79" s="391"/>
      <c r="E79" s="267"/>
      <c r="F79" s="45" t="s">
        <v>985</v>
      </c>
    </row>
    <row r="80" spans="1:6" ht="38.25" x14ac:dyDescent="0.25">
      <c r="A80" s="259"/>
      <c r="B80" s="260"/>
      <c r="C80" s="260"/>
      <c r="D80" s="392"/>
      <c r="E80" s="268"/>
      <c r="F80" s="45" t="s">
        <v>986</v>
      </c>
    </row>
    <row r="81" spans="1:6" ht="25.5" x14ac:dyDescent="0.25">
      <c r="A81" s="259"/>
      <c r="B81" s="258" t="s">
        <v>987</v>
      </c>
      <c r="C81" s="258" t="s">
        <v>988</v>
      </c>
      <c r="D81" s="390">
        <v>5149505.2300000004</v>
      </c>
      <c r="E81" s="227" t="s">
        <v>989</v>
      </c>
      <c r="F81" s="45" t="s">
        <v>990</v>
      </c>
    </row>
    <row r="82" spans="1:6" ht="25.5" x14ac:dyDescent="0.25">
      <c r="A82" s="259"/>
      <c r="B82" s="259"/>
      <c r="C82" s="259"/>
      <c r="D82" s="391"/>
      <c r="E82" s="228"/>
      <c r="F82" s="45" t="s">
        <v>991</v>
      </c>
    </row>
    <row r="83" spans="1:6" ht="25.5" x14ac:dyDescent="0.25">
      <c r="A83" s="259"/>
      <c r="B83" s="259"/>
      <c r="C83" s="259"/>
      <c r="D83" s="391"/>
      <c r="E83" s="228"/>
      <c r="F83" s="45" t="s">
        <v>992</v>
      </c>
    </row>
    <row r="84" spans="1:6" ht="25.5" x14ac:dyDescent="0.25">
      <c r="A84" s="259"/>
      <c r="B84" s="259"/>
      <c r="C84" s="259"/>
      <c r="D84" s="391"/>
      <c r="E84" s="228"/>
      <c r="F84" s="45" t="s">
        <v>993</v>
      </c>
    </row>
    <row r="85" spans="1:6" ht="38.25" x14ac:dyDescent="0.25">
      <c r="A85" s="259"/>
      <c r="B85" s="259"/>
      <c r="C85" s="259"/>
      <c r="D85" s="391"/>
      <c r="E85" s="228"/>
      <c r="F85" s="45" t="s">
        <v>994</v>
      </c>
    </row>
    <row r="86" spans="1:6" ht="25.5" x14ac:dyDescent="0.25">
      <c r="A86" s="259"/>
      <c r="B86" s="259"/>
      <c r="C86" s="259"/>
      <c r="D86" s="391"/>
      <c r="E86" s="228"/>
      <c r="F86" s="45" t="s">
        <v>995</v>
      </c>
    </row>
    <row r="87" spans="1:6" ht="25.5" x14ac:dyDescent="0.25">
      <c r="A87" s="259"/>
      <c r="B87" s="259"/>
      <c r="C87" s="259"/>
      <c r="D87" s="391"/>
      <c r="E87" s="228"/>
      <c r="F87" s="45" t="s">
        <v>996</v>
      </c>
    </row>
    <row r="88" spans="1:6" ht="25.5" x14ac:dyDescent="0.25">
      <c r="A88" s="259"/>
      <c r="B88" s="259"/>
      <c r="C88" s="259"/>
      <c r="D88" s="391"/>
      <c r="E88" s="228"/>
      <c r="F88" s="45" t="s">
        <v>997</v>
      </c>
    </row>
    <row r="89" spans="1:6" ht="25.5" x14ac:dyDescent="0.25">
      <c r="A89" s="259"/>
      <c r="B89" s="259"/>
      <c r="C89" s="259"/>
      <c r="D89" s="391"/>
      <c r="E89" s="228"/>
      <c r="F89" s="45" t="s">
        <v>998</v>
      </c>
    </row>
    <row r="90" spans="1:6" ht="25.5" x14ac:dyDescent="0.25">
      <c r="A90" s="259"/>
      <c r="B90" s="259"/>
      <c r="C90" s="259"/>
      <c r="D90" s="391"/>
      <c r="E90" s="228"/>
      <c r="F90" s="45" t="s">
        <v>999</v>
      </c>
    </row>
    <row r="91" spans="1:6" ht="25.5" x14ac:dyDescent="0.25">
      <c r="A91" s="259"/>
      <c r="B91" s="259"/>
      <c r="C91" s="259"/>
      <c r="D91" s="391"/>
      <c r="E91" s="228"/>
      <c r="F91" s="45" t="s">
        <v>1000</v>
      </c>
    </row>
    <row r="92" spans="1:6" x14ac:dyDescent="0.25">
      <c r="A92" s="259"/>
      <c r="B92" s="259"/>
      <c r="C92" s="259"/>
      <c r="D92" s="391"/>
      <c r="E92" s="228"/>
      <c r="F92" s="45" t="s">
        <v>1001</v>
      </c>
    </row>
    <row r="93" spans="1:6" ht="25.5" x14ac:dyDescent="0.25">
      <c r="A93" s="259"/>
      <c r="B93" s="259"/>
      <c r="C93" s="259"/>
      <c r="D93" s="391"/>
      <c r="E93" s="228"/>
      <c r="F93" s="45" t="s">
        <v>1002</v>
      </c>
    </row>
    <row r="94" spans="1:6" ht="25.5" x14ac:dyDescent="0.25">
      <c r="A94" s="259"/>
      <c r="B94" s="259"/>
      <c r="C94" s="259"/>
      <c r="D94" s="391"/>
      <c r="E94" s="228"/>
      <c r="F94" s="45" t="s">
        <v>1003</v>
      </c>
    </row>
    <row r="95" spans="1:6" ht="25.5" x14ac:dyDescent="0.25">
      <c r="A95" s="259"/>
      <c r="B95" s="259"/>
      <c r="C95" s="259"/>
      <c r="D95" s="391"/>
      <c r="E95" s="228"/>
      <c r="F95" s="45" t="s">
        <v>1004</v>
      </c>
    </row>
    <row r="96" spans="1:6" ht="38.25" x14ac:dyDescent="0.25">
      <c r="A96" s="259"/>
      <c r="B96" s="259"/>
      <c r="C96" s="259"/>
      <c r="D96" s="391"/>
      <c r="E96" s="228"/>
      <c r="F96" s="45" t="s">
        <v>1005</v>
      </c>
    </row>
    <row r="97" spans="1:6" ht="25.5" x14ac:dyDescent="0.25">
      <c r="A97" s="259"/>
      <c r="B97" s="259"/>
      <c r="C97" s="259"/>
      <c r="D97" s="391"/>
      <c r="E97" s="228"/>
      <c r="F97" s="45" t="s">
        <v>1006</v>
      </c>
    </row>
    <row r="98" spans="1:6" ht="25.5" x14ac:dyDescent="0.25">
      <c r="A98" s="259"/>
      <c r="B98" s="259"/>
      <c r="C98" s="259"/>
      <c r="D98" s="391"/>
      <c r="E98" s="228"/>
      <c r="F98" s="45" t="s">
        <v>1007</v>
      </c>
    </row>
    <row r="99" spans="1:6" ht="51" x14ac:dyDescent="0.25">
      <c r="A99" s="259"/>
      <c r="B99" s="259"/>
      <c r="C99" s="259"/>
      <c r="D99" s="391"/>
      <c r="E99" s="228"/>
      <c r="F99" s="45" t="s">
        <v>1008</v>
      </c>
    </row>
    <row r="100" spans="1:6" ht="38.25" x14ac:dyDescent="0.25">
      <c r="A100" s="259"/>
      <c r="B100" s="259"/>
      <c r="C100" s="259"/>
      <c r="D100" s="391"/>
      <c r="E100" s="228"/>
      <c r="F100" s="45" t="s">
        <v>1009</v>
      </c>
    </row>
    <row r="101" spans="1:6" ht="51" x14ac:dyDescent="0.25">
      <c r="A101" s="259"/>
      <c r="B101" s="259"/>
      <c r="C101" s="259"/>
      <c r="D101" s="391"/>
      <c r="E101" s="228"/>
      <c r="F101" s="45" t="s">
        <v>1010</v>
      </c>
    </row>
    <row r="102" spans="1:6" ht="38.25" x14ac:dyDescent="0.25">
      <c r="A102" s="259"/>
      <c r="B102" s="259"/>
      <c r="C102" s="260"/>
      <c r="D102" s="392"/>
      <c r="E102" s="229"/>
      <c r="F102" s="45" t="s">
        <v>1011</v>
      </c>
    </row>
    <row r="103" spans="1:6" ht="38.25" x14ac:dyDescent="0.25">
      <c r="A103" s="259"/>
      <c r="B103" s="259"/>
      <c r="C103" s="258" t="s">
        <v>1012</v>
      </c>
      <c r="D103" s="399">
        <v>2000000</v>
      </c>
      <c r="E103" s="45" t="s">
        <v>1013</v>
      </c>
      <c r="F103" s="45" t="s">
        <v>1014</v>
      </c>
    </row>
    <row r="104" spans="1:6" ht="89.25" x14ac:dyDescent="0.25">
      <c r="A104" s="260"/>
      <c r="B104" s="260"/>
      <c r="C104" s="260"/>
      <c r="D104" s="400"/>
      <c r="E104" s="53" t="s">
        <v>1015</v>
      </c>
      <c r="F104" s="45" t="s">
        <v>1016</v>
      </c>
    </row>
    <row r="105" spans="1:6" x14ac:dyDescent="0.25">
      <c r="A105" s="213" t="s">
        <v>1017</v>
      </c>
      <c r="B105" s="213" t="s">
        <v>14</v>
      </c>
      <c r="C105" s="401" t="s">
        <v>27</v>
      </c>
      <c r="D105" s="393">
        <v>697540.5</v>
      </c>
      <c r="E105" s="227" t="s">
        <v>1018</v>
      </c>
      <c r="F105" s="45" t="s">
        <v>1019</v>
      </c>
    </row>
    <row r="106" spans="1:6" x14ac:dyDescent="0.25">
      <c r="A106" s="214"/>
      <c r="B106" s="214"/>
      <c r="C106" s="402"/>
      <c r="D106" s="398"/>
      <c r="E106" s="228"/>
      <c r="F106" s="45" t="s">
        <v>27</v>
      </c>
    </row>
    <row r="107" spans="1:6" x14ac:dyDescent="0.25">
      <c r="A107" s="215"/>
      <c r="B107" s="215"/>
      <c r="C107" s="403"/>
      <c r="D107" s="394"/>
      <c r="E107" s="229"/>
      <c r="F107" s="45" t="s">
        <v>1020</v>
      </c>
    </row>
    <row r="108" spans="1:6" ht="25.5" x14ac:dyDescent="0.25">
      <c r="A108" s="299" t="s">
        <v>1021</v>
      </c>
      <c r="B108" s="215" t="s">
        <v>14</v>
      </c>
      <c r="C108" s="2" t="s">
        <v>27</v>
      </c>
      <c r="D108" s="110">
        <v>600000</v>
      </c>
      <c r="E108" s="45" t="s">
        <v>1022</v>
      </c>
      <c r="F108" s="45" t="s">
        <v>27</v>
      </c>
    </row>
    <row r="109" spans="1:6" ht="25.5" x14ac:dyDescent="0.25">
      <c r="A109" s="299"/>
      <c r="B109" s="299"/>
      <c r="C109" s="23" t="s">
        <v>67</v>
      </c>
      <c r="D109" s="110">
        <v>2100000</v>
      </c>
      <c r="E109" s="45" t="s">
        <v>1023</v>
      </c>
      <c r="F109" s="45" t="s">
        <v>181</v>
      </c>
    </row>
    <row r="110" spans="1:6" ht="51" x14ac:dyDescent="0.25">
      <c r="A110" s="299"/>
      <c r="B110" s="299" t="s">
        <v>1024</v>
      </c>
      <c r="C110" s="213" t="s">
        <v>1025</v>
      </c>
      <c r="D110" s="390">
        <v>1467751.76</v>
      </c>
      <c r="E110" s="120" t="s">
        <v>1026</v>
      </c>
      <c r="F110" s="45" t="s">
        <v>1027</v>
      </c>
    </row>
    <row r="111" spans="1:6" ht="38.25" x14ac:dyDescent="0.25">
      <c r="A111" s="299"/>
      <c r="B111" s="299"/>
      <c r="C111" s="214"/>
      <c r="D111" s="391"/>
      <c r="E111" s="120" t="s">
        <v>1028</v>
      </c>
      <c r="F111" s="45" t="s">
        <v>1029</v>
      </c>
    </row>
    <row r="112" spans="1:6" ht="38.25" x14ac:dyDescent="0.25">
      <c r="A112" s="299"/>
      <c r="B112" s="299"/>
      <c r="C112" s="214"/>
      <c r="D112" s="391"/>
      <c r="E112" s="120" t="s">
        <v>1030</v>
      </c>
      <c r="F112" s="45" t="s">
        <v>1031</v>
      </c>
    </row>
    <row r="113" spans="1:6" ht="38.25" x14ac:dyDescent="0.25">
      <c r="A113" s="299"/>
      <c r="B113" s="299"/>
      <c r="C113" s="214"/>
      <c r="D113" s="391"/>
      <c r="E113" s="120" t="s">
        <v>1032</v>
      </c>
      <c r="F113" s="45" t="s">
        <v>1033</v>
      </c>
    </row>
    <row r="114" spans="1:6" ht="38.25" x14ac:dyDescent="0.25">
      <c r="A114" s="299"/>
      <c r="B114" s="299"/>
      <c r="C114" s="214"/>
      <c r="D114" s="391"/>
      <c r="E114" s="120" t="s">
        <v>1034</v>
      </c>
      <c r="F114" s="45" t="s">
        <v>1035</v>
      </c>
    </row>
    <row r="115" spans="1:6" ht="51" x14ac:dyDescent="0.25">
      <c r="A115" s="299"/>
      <c r="B115" s="299"/>
      <c r="C115" s="215"/>
      <c r="D115" s="392"/>
      <c r="E115" s="45" t="s">
        <v>1036</v>
      </c>
      <c r="F115" s="45" t="s">
        <v>1037</v>
      </c>
    </row>
    <row r="116" spans="1:6" ht="25.5" x14ac:dyDescent="0.25">
      <c r="A116" s="213" t="s">
        <v>1038</v>
      </c>
      <c r="B116" s="258" t="s">
        <v>1039</v>
      </c>
      <c r="C116" s="23" t="s">
        <v>1040</v>
      </c>
      <c r="D116" s="110">
        <v>14115932.3212</v>
      </c>
      <c r="E116" s="45" t="s">
        <v>1041</v>
      </c>
      <c r="F116" s="45" t="s">
        <v>1042</v>
      </c>
    </row>
    <row r="117" spans="1:6" ht="25.5" x14ac:dyDescent="0.25">
      <c r="A117" s="214"/>
      <c r="B117" s="259"/>
      <c r="C117" s="213" t="s">
        <v>1043</v>
      </c>
      <c r="D117" s="390">
        <v>251123.8</v>
      </c>
      <c r="E117" s="227" t="s">
        <v>1044</v>
      </c>
      <c r="F117" s="45" t="s">
        <v>1045</v>
      </c>
    </row>
    <row r="118" spans="1:6" ht="38.25" x14ac:dyDescent="0.25">
      <c r="A118" s="214"/>
      <c r="B118" s="259"/>
      <c r="C118" s="215"/>
      <c r="D118" s="392"/>
      <c r="E118" s="229"/>
      <c r="F118" s="45" t="s">
        <v>1046</v>
      </c>
    </row>
    <row r="119" spans="1:6" ht="25.5" x14ac:dyDescent="0.25">
      <c r="A119" s="214"/>
      <c r="B119" s="259"/>
      <c r="C119" s="213" t="s">
        <v>1047</v>
      </c>
      <c r="D119" s="393">
        <v>220000</v>
      </c>
      <c r="E119" s="227" t="s">
        <v>1048</v>
      </c>
      <c r="F119" s="45" t="s">
        <v>1049</v>
      </c>
    </row>
    <row r="120" spans="1:6" ht="25.5" x14ac:dyDescent="0.25">
      <c r="A120" s="214"/>
      <c r="B120" s="259"/>
      <c r="C120" s="215"/>
      <c r="D120" s="394"/>
      <c r="E120" s="229"/>
      <c r="F120" s="45" t="s">
        <v>1050</v>
      </c>
    </row>
    <row r="121" spans="1:6" ht="25.5" x14ac:dyDescent="0.25">
      <c r="A121" s="214"/>
      <c r="B121" s="259"/>
      <c r="C121" s="258" t="s">
        <v>1051</v>
      </c>
      <c r="D121" s="390">
        <v>527998</v>
      </c>
      <c r="E121" s="227" t="s">
        <v>1052</v>
      </c>
      <c r="F121" s="45" t="s">
        <v>1053</v>
      </c>
    </row>
    <row r="122" spans="1:6" ht="38.25" x14ac:dyDescent="0.25">
      <c r="A122" s="214"/>
      <c r="B122" s="259"/>
      <c r="C122" s="259"/>
      <c r="D122" s="391"/>
      <c r="E122" s="228"/>
      <c r="F122" s="45" t="s">
        <v>1054</v>
      </c>
    </row>
    <row r="123" spans="1:6" ht="25.5" x14ac:dyDescent="0.25">
      <c r="A123" s="214"/>
      <c r="B123" s="259"/>
      <c r="C123" s="259"/>
      <c r="D123" s="391"/>
      <c r="E123" s="228"/>
      <c r="F123" s="45" t="s">
        <v>1055</v>
      </c>
    </row>
    <row r="124" spans="1:6" ht="25.5" x14ac:dyDescent="0.25">
      <c r="A124" s="214"/>
      <c r="B124" s="259"/>
      <c r="C124" s="260"/>
      <c r="D124" s="392"/>
      <c r="E124" s="229"/>
      <c r="F124" s="45" t="s">
        <v>1056</v>
      </c>
    </row>
    <row r="125" spans="1:6" ht="51" x14ac:dyDescent="0.25">
      <c r="A125" s="214"/>
      <c r="B125" s="259"/>
      <c r="C125" s="23" t="s">
        <v>1057</v>
      </c>
      <c r="D125" s="110">
        <v>248876.2</v>
      </c>
      <c r="E125" s="45" t="s">
        <v>1058</v>
      </c>
      <c r="F125" s="45" t="s">
        <v>1059</v>
      </c>
    </row>
    <row r="126" spans="1:6" ht="38.25" x14ac:dyDescent="0.25">
      <c r="A126" s="214"/>
      <c r="B126" s="259"/>
      <c r="C126" s="213" t="s">
        <v>1060</v>
      </c>
      <c r="D126" s="390">
        <f>590002+1000000</f>
        <v>1590002</v>
      </c>
      <c r="E126" s="227" t="s">
        <v>1061</v>
      </c>
      <c r="F126" s="45" t="s">
        <v>1062</v>
      </c>
    </row>
    <row r="127" spans="1:6" ht="25.5" x14ac:dyDescent="0.25">
      <c r="A127" s="214"/>
      <c r="B127" s="259"/>
      <c r="C127" s="214"/>
      <c r="D127" s="391"/>
      <c r="E127" s="228"/>
      <c r="F127" s="45" t="s">
        <v>1063</v>
      </c>
    </row>
    <row r="128" spans="1:6" ht="25.5" x14ac:dyDescent="0.25">
      <c r="A128" s="214"/>
      <c r="B128" s="259"/>
      <c r="C128" s="214"/>
      <c r="D128" s="391"/>
      <c r="E128" s="228"/>
      <c r="F128" s="45" t="s">
        <v>1064</v>
      </c>
    </row>
    <row r="129" spans="1:6" ht="25.5" x14ac:dyDescent="0.25">
      <c r="A129" s="214"/>
      <c r="B129" s="259"/>
      <c r="C129" s="214"/>
      <c r="D129" s="391"/>
      <c r="E129" s="228"/>
      <c r="F129" s="45" t="s">
        <v>1065</v>
      </c>
    </row>
    <row r="130" spans="1:6" ht="38.25" x14ac:dyDescent="0.25">
      <c r="A130" s="214"/>
      <c r="B130" s="259"/>
      <c r="C130" s="215"/>
      <c r="D130" s="392"/>
      <c r="E130" s="229"/>
      <c r="F130" s="45" t="s">
        <v>1066</v>
      </c>
    </row>
    <row r="131" spans="1:6" ht="25.5" x14ac:dyDescent="0.25">
      <c r="A131" s="214"/>
      <c r="B131" s="259"/>
      <c r="C131" s="23" t="s">
        <v>1067</v>
      </c>
      <c r="D131" s="110">
        <v>100000</v>
      </c>
      <c r="E131" s="45" t="s">
        <v>1068</v>
      </c>
      <c r="F131" s="45" t="s">
        <v>1069</v>
      </c>
    </row>
    <row r="132" spans="1:6" ht="30" x14ac:dyDescent="0.25">
      <c r="A132" s="214"/>
      <c r="B132" s="259"/>
      <c r="C132" s="213" t="s">
        <v>1070</v>
      </c>
      <c r="D132" s="390">
        <v>172158.63</v>
      </c>
      <c r="E132" s="230" t="s">
        <v>1071</v>
      </c>
      <c r="F132" s="121" t="s">
        <v>1072</v>
      </c>
    </row>
    <row r="133" spans="1:6" ht="45" x14ac:dyDescent="0.25">
      <c r="A133" s="214"/>
      <c r="B133" s="259"/>
      <c r="C133" s="215"/>
      <c r="D133" s="392"/>
      <c r="E133" s="231"/>
      <c r="F133" s="122" t="s">
        <v>1073</v>
      </c>
    </row>
    <row r="134" spans="1:6" ht="63.75" x14ac:dyDescent="0.25">
      <c r="A134" s="214"/>
      <c r="B134" s="259"/>
      <c r="C134" s="213" t="s">
        <v>1074</v>
      </c>
      <c r="D134" s="390">
        <v>520000</v>
      </c>
      <c r="E134" s="227" t="s">
        <v>1075</v>
      </c>
      <c r="F134" s="45" t="s">
        <v>1076</v>
      </c>
    </row>
    <row r="135" spans="1:6" ht="51" x14ac:dyDescent="0.25">
      <c r="A135" s="214"/>
      <c r="B135" s="259"/>
      <c r="C135" s="214"/>
      <c r="D135" s="391"/>
      <c r="E135" s="228"/>
      <c r="F135" s="45" t="s">
        <v>1077</v>
      </c>
    </row>
    <row r="136" spans="1:6" ht="51" x14ac:dyDescent="0.25">
      <c r="A136" s="214"/>
      <c r="B136" s="259"/>
      <c r="C136" s="214"/>
      <c r="D136" s="391"/>
      <c r="E136" s="228"/>
      <c r="F136" s="45" t="s">
        <v>1078</v>
      </c>
    </row>
    <row r="137" spans="1:6" ht="51" x14ac:dyDescent="0.25">
      <c r="A137" s="214"/>
      <c r="B137" s="259"/>
      <c r="C137" s="215"/>
      <c r="D137" s="392"/>
      <c r="E137" s="229"/>
      <c r="F137" s="45" t="s">
        <v>1079</v>
      </c>
    </row>
    <row r="138" spans="1:6" ht="51" x14ac:dyDescent="0.25">
      <c r="A138" s="214"/>
      <c r="B138" s="259"/>
      <c r="C138" s="213" t="s">
        <v>1080</v>
      </c>
      <c r="D138" s="405">
        <v>550000</v>
      </c>
      <c r="E138" s="227" t="s">
        <v>1081</v>
      </c>
      <c r="F138" s="45" t="s">
        <v>1082</v>
      </c>
    </row>
    <row r="139" spans="1:6" ht="51" x14ac:dyDescent="0.25">
      <c r="A139" s="214"/>
      <c r="B139" s="259"/>
      <c r="C139" s="214"/>
      <c r="D139" s="406"/>
      <c r="E139" s="228"/>
      <c r="F139" s="45" t="s">
        <v>1083</v>
      </c>
    </row>
    <row r="140" spans="1:6" ht="51" x14ac:dyDescent="0.25">
      <c r="A140" s="214"/>
      <c r="B140" s="259"/>
      <c r="C140" s="215"/>
      <c r="D140" s="407"/>
      <c r="E140" s="229"/>
      <c r="F140" s="45" t="s">
        <v>1084</v>
      </c>
    </row>
    <row r="141" spans="1:6" ht="38.25" x14ac:dyDescent="0.25">
      <c r="A141" s="214"/>
      <c r="B141" s="259"/>
      <c r="C141" s="23" t="s">
        <v>1085</v>
      </c>
      <c r="D141" s="110">
        <v>99877.66</v>
      </c>
      <c r="E141" s="45" t="s">
        <v>1086</v>
      </c>
      <c r="F141" s="45" t="s">
        <v>1087</v>
      </c>
    </row>
    <row r="142" spans="1:6" ht="38.25" x14ac:dyDescent="0.25">
      <c r="A142" s="214"/>
      <c r="B142" s="260"/>
      <c r="C142" s="46" t="s">
        <v>1088</v>
      </c>
      <c r="D142" s="110">
        <v>102114.69</v>
      </c>
      <c r="E142" s="45" t="s">
        <v>1089</v>
      </c>
      <c r="F142" s="45" t="s">
        <v>1090</v>
      </c>
    </row>
    <row r="143" spans="1:6" ht="51" x14ac:dyDescent="0.25">
      <c r="A143" s="214"/>
      <c r="B143" s="46" t="s">
        <v>1091</v>
      </c>
      <c r="C143" s="46" t="s">
        <v>1092</v>
      </c>
      <c r="D143" s="110">
        <v>98007.65</v>
      </c>
      <c r="E143" s="45" t="s">
        <v>1093</v>
      </c>
      <c r="F143" s="45" t="s">
        <v>1094</v>
      </c>
    </row>
    <row r="144" spans="1:6" ht="25.5" x14ac:dyDescent="0.25">
      <c r="A144" s="214"/>
      <c r="B144" s="213" t="s">
        <v>14</v>
      </c>
      <c r="C144" s="46" t="s">
        <v>96</v>
      </c>
      <c r="D144" s="110">
        <v>1946598.5</v>
      </c>
      <c r="E144" s="45" t="s">
        <v>1095</v>
      </c>
      <c r="F144" s="45" t="s">
        <v>27</v>
      </c>
    </row>
    <row r="145" spans="1:6" ht="25.5" x14ac:dyDescent="0.25">
      <c r="A145" s="215"/>
      <c r="B145" s="215"/>
      <c r="C145" s="46" t="s">
        <v>257</v>
      </c>
      <c r="D145" s="110">
        <v>3336200</v>
      </c>
      <c r="E145" s="45" t="s">
        <v>180</v>
      </c>
      <c r="F145" s="45" t="s">
        <v>181</v>
      </c>
    </row>
    <row r="146" spans="1:6" x14ac:dyDescent="0.25">
      <c r="A146" s="404" t="s">
        <v>2122</v>
      </c>
      <c r="B146" s="404"/>
      <c r="C146" s="404"/>
      <c r="D146" s="123">
        <f>SUM(D6:D145)</f>
        <v>51077805.261199996</v>
      </c>
      <c r="E146" s="123"/>
      <c r="F146" s="123"/>
    </row>
  </sheetData>
  <mergeCells count="78">
    <mergeCell ref="B144:B145"/>
    <mergeCell ref="A146:C146"/>
    <mergeCell ref="C134:C137"/>
    <mergeCell ref="D134:D137"/>
    <mergeCell ref="E134:E137"/>
    <mergeCell ref="C138:C140"/>
    <mergeCell ref="D138:D140"/>
    <mergeCell ref="E138:E140"/>
    <mergeCell ref="A116:A145"/>
    <mergeCell ref="B116:B142"/>
    <mergeCell ref="C117:C118"/>
    <mergeCell ref="D117:D118"/>
    <mergeCell ref="E117:E118"/>
    <mergeCell ref="C119:C120"/>
    <mergeCell ref="D119:D120"/>
    <mergeCell ref="E119:E120"/>
    <mergeCell ref="E121:E124"/>
    <mergeCell ref="C126:C130"/>
    <mergeCell ref="D126:D130"/>
    <mergeCell ref="E126:E130"/>
    <mergeCell ref="C132:C133"/>
    <mergeCell ref="D132:D133"/>
    <mergeCell ref="E132:E133"/>
    <mergeCell ref="C121:C124"/>
    <mergeCell ref="D121:D124"/>
    <mergeCell ref="A105:A107"/>
    <mergeCell ref="B105:B107"/>
    <mergeCell ref="C105:C107"/>
    <mergeCell ref="D105:D107"/>
    <mergeCell ref="E105:E107"/>
    <mergeCell ref="A108:A115"/>
    <mergeCell ref="B108:B109"/>
    <mergeCell ref="B110:B115"/>
    <mergeCell ref="C110:C115"/>
    <mergeCell ref="D110:D115"/>
    <mergeCell ref="C81:C102"/>
    <mergeCell ref="D81:D102"/>
    <mergeCell ref="E81:E102"/>
    <mergeCell ref="C103:C104"/>
    <mergeCell ref="D103:D104"/>
    <mergeCell ref="A18:A21"/>
    <mergeCell ref="B18:B21"/>
    <mergeCell ref="C18:C21"/>
    <mergeCell ref="D18:D21"/>
    <mergeCell ref="E18:E21"/>
    <mergeCell ref="A23:A104"/>
    <mergeCell ref="B23:B24"/>
    <mergeCell ref="C23:C24"/>
    <mergeCell ref="D23:D24"/>
    <mergeCell ref="E23:E24"/>
    <mergeCell ref="B25:B80"/>
    <mergeCell ref="C25:C44"/>
    <mergeCell ref="D25:D44"/>
    <mergeCell ref="E25:E41"/>
    <mergeCell ref="C45:C77"/>
    <mergeCell ref="D45:D77"/>
    <mergeCell ref="E45:E77"/>
    <mergeCell ref="C78:C80"/>
    <mergeCell ref="D78:D80"/>
    <mergeCell ref="E78:E80"/>
    <mergeCell ref="B81:B104"/>
    <mergeCell ref="A6:A8"/>
    <mergeCell ref="B6:B8"/>
    <mergeCell ref="C6:C7"/>
    <mergeCell ref="D6:D7"/>
    <mergeCell ref="E6:E7"/>
    <mergeCell ref="A9:A17"/>
    <mergeCell ref="B9:B17"/>
    <mergeCell ref="C9:C17"/>
    <mergeCell ref="D9:D17"/>
    <mergeCell ref="E9:E17"/>
    <mergeCell ref="A1:F1"/>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paperSize="9" scale="70"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6"/>
  <sheetViews>
    <sheetView topLeftCell="A396" workbookViewId="0">
      <selection activeCell="G468" sqref="G468"/>
    </sheetView>
  </sheetViews>
  <sheetFormatPr baseColWidth="10" defaultRowHeight="15" x14ac:dyDescent="0.25"/>
  <cols>
    <col min="1" max="1" width="37.28515625" customWidth="1"/>
    <col min="2" max="2" width="29.42578125" customWidth="1"/>
    <col min="3" max="3" width="23" customWidth="1"/>
    <col min="4" max="4" width="20.5703125" customWidth="1"/>
    <col min="5" max="5" width="30.5703125" customWidth="1"/>
    <col min="6" max="6" width="33.85546875" customWidth="1"/>
  </cols>
  <sheetData>
    <row r="1" spans="1:6" x14ac:dyDescent="0.25">
      <c r="A1" s="357" t="s">
        <v>1098</v>
      </c>
      <c r="B1" s="357"/>
      <c r="C1" s="357"/>
      <c r="D1" s="357"/>
      <c r="E1" s="357"/>
      <c r="F1" s="357"/>
    </row>
    <row r="2" spans="1:6" x14ac:dyDescent="0.25">
      <c r="A2" s="8"/>
      <c r="B2" s="8"/>
      <c r="C2" s="8"/>
      <c r="D2" s="8"/>
      <c r="E2" s="8"/>
      <c r="F2" s="8"/>
    </row>
    <row r="3" spans="1:6" x14ac:dyDescent="0.25">
      <c r="A3" s="8"/>
      <c r="B3" s="8"/>
      <c r="C3" s="8"/>
      <c r="D3" s="8"/>
      <c r="E3" s="8"/>
      <c r="F3" s="8"/>
    </row>
    <row r="4" spans="1:6" x14ac:dyDescent="0.25">
      <c r="A4" s="293" t="s">
        <v>0</v>
      </c>
      <c r="B4" s="293" t="s">
        <v>1</v>
      </c>
      <c r="C4" s="293" t="s">
        <v>2</v>
      </c>
      <c r="D4" s="293" t="s">
        <v>3</v>
      </c>
      <c r="E4" s="293" t="s">
        <v>4</v>
      </c>
      <c r="F4" s="274" t="s">
        <v>5</v>
      </c>
    </row>
    <row r="5" spans="1:6" x14ac:dyDescent="0.25">
      <c r="A5" s="294"/>
      <c r="B5" s="294"/>
      <c r="C5" s="294"/>
      <c r="D5" s="294"/>
      <c r="E5" s="294"/>
      <c r="F5" s="274"/>
    </row>
    <row r="6" spans="1:6" ht="89.25" customHeight="1" x14ac:dyDescent="0.25">
      <c r="A6" s="383" t="s">
        <v>1099</v>
      </c>
      <c r="B6" s="23" t="s">
        <v>1100</v>
      </c>
      <c r="C6" s="23" t="s">
        <v>1101</v>
      </c>
      <c r="D6" s="125">
        <v>96240</v>
      </c>
      <c r="E6" s="45" t="s">
        <v>1102</v>
      </c>
      <c r="F6" s="49" t="s">
        <v>1103</v>
      </c>
    </row>
    <row r="7" spans="1:6" ht="128.25" customHeight="1" x14ac:dyDescent="0.25">
      <c r="A7" s="375"/>
      <c r="B7" s="213" t="s">
        <v>310</v>
      </c>
      <c r="C7" s="213" t="s">
        <v>1104</v>
      </c>
      <c r="D7" s="255">
        <v>276212.57</v>
      </c>
      <c r="E7" s="299" t="s">
        <v>1105</v>
      </c>
      <c r="F7" s="52" t="s">
        <v>1106</v>
      </c>
    </row>
    <row r="8" spans="1:6" ht="39" customHeight="1" x14ac:dyDescent="0.25">
      <c r="A8" s="375"/>
      <c r="B8" s="214"/>
      <c r="C8" s="214"/>
      <c r="D8" s="256"/>
      <c r="E8" s="299"/>
      <c r="F8" s="52" t="s">
        <v>1107</v>
      </c>
    </row>
    <row r="9" spans="1:6" ht="26.25" customHeight="1" x14ac:dyDescent="0.25">
      <c r="A9" s="375"/>
      <c r="B9" s="214"/>
      <c r="C9" s="214"/>
      <c r="D9" s="256"/>
      <c r="E9" s="299"/>
      <c r="F9" s="52" t="s">
        <v>1108</v>
      </c>
    </row>
    <row r="10" spans="1:6" ht="39" customHeight="1" x14ac:dyDescent="0.25">
      <c r="A10" s="375"/>
      <c r="B10" s="214"/>
      <c r="C10" s="214"/>
      <c r="D10" s="256"/>
      <c r="E10" s="299"/>
      <c r="F10" s="52" t="s">
        <v>1109</v>
      </c>
    </row>
    <row r="11" spans="1:6" ht="51.75" customHeight="1" x14ac:dyDescent="0.25">
      <c r="A11" s="375"/>
      <c r="B11" s="214"/>
      <c r="C11" s="214"/>
      <c r="D11" s="256"/>
      <c r="E11" s="299"/>
      <c r="F11" s="52" t="s">
        <v>1110</v>
      </c>
    </row>
    <row r="12" spans="1:6" ht="51.75" customHeight="1" x14ac:dyDescent="0.25">
      <c r="A12" s="375"/>
      <c r="B12" s="214"/>
      <c r="C12" s="214"/>
      <c r="D12" s="256"/>
      <c r="E12" s="299"/>
      <c r="F12" s="52" t="s">
        <v>1111</v>
      </c>
    </row>
    <row r="13" spans="1:6" ht="63.75" customHeight="1" x14ac:dyDescent="0.25">
      <c r="A13" s="375"/>
      <c r="B13" s="214"/>
      <c r="C13" s="214"/>
      <c r="D13" s="256"/>
      <c r="E13" s="23" t="s">
        <v>1112</v>
      </c>
      <c r="F13" s="52" t="s">
        <v>1113</v>
      </c>
    </row>
    <row r="14" spans="1:6" ht="76.5" customHeight="1" x14ac:dyDescent="0.25">
      <c r="A14" s="375"/>
      <c r="B14" s="214"/>
      <c r="C14" s="214"/>
      <c r="D14" s="256"/>
      <c r="E14" s="23" t="s">
        <v>1114</v>
      </c>
      <c r="F14" s="52" t="s">
        <v>1115</v>
      </c>
    </row>
    <row r="15" spans="1:6" ht="102" customHeight="1" x14ac:dyDescent="0.25">
      <c r="A15" s="375"/>
      <c r="B15" s="215"/>
      <c r="C15" s="215"/>
      <c r="D15" s="257"/>
      <c r="E15" s="23" t="s">
        <v>1116</v>
      </c>
      <c r="F15" s="52" t="s">
        <v>1117</v>
      </c>
    </row>
    <row r="16" spans="1:6" ht="51" customHeight="1" x14ac:dyDescent="0.25">
      <c r="A16" s="375"/>
      <c r="B16" s="213" t="s">
        <v>1118</v>
      </c>
      <c r="C16" s="213" t="s">
        <v>1119</v>
      </c>
      <c r="D16" s="390">
        <v>8993.91</v>
      </c>
      <c r="E16" s="227" t="s">
        <v>1120</v>
      </c>
      <c r="F16" s="126" t="s">
        <v>1121</v>
      </c>
    </row>
    <row r="17" spans="1:6" ht="63.75" customHeight="1" x14ac:dyDescent="0.25">
      <c r="A17" s="375"/>
      <c r="B17" s="215"/>
      <c r="C17" s="215"/>
      <c r="D17" s="392"/>
      <c r="E17" s="229"/>
      <c r="F17" s="126" t="s">
        <v>1122</v>
      </c>
    </row>
    <row r="18" spans="1:6" ht="63.75" customHeight="1" x14ac:dyDescent="0.25">
      <c r="A18" s="375"/>
      <c r="B18" s="213" t="s">
        <v>49</v>
      </c>
      <c r="C18" s="213" t="s">
        <v>1123</v>
      </c>
      <c r="D18" s="272">
        <v>25259.73</v>
      </c>
      <c r="E18" s="227" t="s">
        <v>1124</v>
      </c>
      <c r="F18" s="49" t="s">
        <v>1125</v>
      </c>
    </row>
    <row r="19" spans="1:6" ht="63.75" customHeight="1" x14ac:dyDescent="0.25">
      <c r="A19" s="375"/>
      <c r="B19" s="214"/>
      <c r="C19" s="214"/>
      <c r="D19" s="300"/>
      <c r="E19" s="229"/>
      <c r="F19" s="49" t="s">
        <v>1126</v>
      </c>
    </row>
    <row r="20" spans="1:6" ht="77.25" customHeight="1" x14ac:dyDescent="0.25">
      <c r="A20" s="375"/>
      <c r="B20" s="214"/>
      <c r="C20" s="214"/>
      <c r="D20" s="300"/>
      <c r="E20" s="117" t="s">
        <v>1127</v>
      </c>
      <c r="F20" s="117" t="s">
        <v>1128</v>
      </c>
    </row>
    <row r="21" spans="1:6" ht="77.25" customHeight="1" x14ac:dyDescent="0.25">
      <c r="A21" s="375"/>
      <c r="B21" s="215"/>
      <c r="C21" s="215"/>
      <c r="D21" s="273"/>
      <c r="E21" s="45" t="s">
        <v>1129</v>
      </c>
      <c r="F21" s="117" t="s">
        <v>1130</v>
      </c>
    </row>
    <row r="22" spans="1:6" ht="64.5" customHeight="1" x14ac:dyDescent="0.25">
      <c r="A22" s="375"/>
      <c r="B22" s="213" t="s">
        <v>14</v>
      </c>
      <c r="C22" s="213" t="s">
        <v>177</v>
      </c>
      <c r="D22" s="390">
        <v>825106</v>
      </c>
      <c r="E22" s="227" t="s">
        <v>1131</v>
      </c>
      <c r="F22" s="117" t="s">
        <v>1132</v>
      </c>
    </row>
    <row r="23" spans="1:6" ht="64.5" customHeight="1" x14ac:dyDescent="0.25">
      <c r="A23" s="375"/>
      <c r="B23" s="214"/>
      <c r="C23" s="214"/>
      <c r="D23" s="391"/>
      <c r="E23" s="228"/>
      <c r="F23" s="117" t="s">
        <v>1133</v>
      </c>
    </row>
    <row r="24" spans="1:6" ht="77.25" customHeight="1" x14ac:dyDescent="0.25">
      <c r="A24" s="375"/>
      <c r="B24" s="214"/>
      <c r="C24" s="214"/>
      <c r="D24" s="391"/>
      <c r="E24" s="228"/>
      <c r="F24" s="117" t="s">
        <v>1134</v>
      </c>
    </row>
    <row r="25" spans="1:6" ht="115.5" customHeight="1" x14ac:dyDescent="0.25">
      <c r="A25" s="375"/>
      <c r="B25" s="214"/>
      <c r="C25" s="215"/>
      <c r="D25" s="392"/>
      <c r="E25" s="229"/>
      <c r="F25" s="117" t="s">
        <v>1135</v>
      </c>
    </row>
    <row r="26" spans="1:6" ht="76.5" customHeight="1" x14ac:dyDescent="0.25">
      <c r="A26" s="375"/>
      <c r="B26" s="215"/>
      <c r="C26" s="23" t="s">
        <v>15</v>
      </c>
      <c r="D26" s="125">
        <v>2040586.2546000001</v>
      </c>
      <c r="E26" s="45" t="s">
        <v>180</v>
      </c>
      <c r="F26" s="59" t="s">
        <v>181</v>
      </c>
    </row>
    <row r="27" spans="1:6" ht="90" customHeight="1" x14ac:dyDescent="0.25">
      <c r="A27" s="375"/>
      <c r="B27" s="23" t="s">
        <v>1136</v>
      </c>
      <c r="C27" s="23" t="s">
        <v>679</v>
      </c>
      <c r="D27" s="125">
        <v>12100</v>
      </c>
      <c r="E27" s="117" t="s">
        <v>1137</v>
      </c>
      <c r="F27" s="49" t="s">
        <v>1138</v>
      </c>
    </row>
    <row r="28" spans="1:6" ht="77.25" customHeight="1" x14ac:dyDescent="0.25">
      <c r="A28" s="375"/>
      <c r="B28" s="213" t="s">
        <v>800</v>
      </c>
      <c r="C28" s="213" t="s">
        <v>1139</v>
      </c>
      <c r="D28" s="255">
        <v>352000</v>
      </c>
      <c r="E28" s="227" t="s">
        <v>1140</v>
      </c>
      <c r="F28" s="52" t="s">
        <v>1141</v>
      </c>
    </row>
    <row r="29" spans="1:6" ht="128.25" customHeight="1" x14ac:dyDescent="0.25">
      <c r="A29" s="375"/>
      <c r="B29" s="214"/>
      <c r="C29" s="214"/>
      <c r="D29" s="256"/>
      <c r="E29" s="228"/>
      <c r="F29" s="52" t="s">
        <v>1142</v>
      </c>
    </row>
    <row r="30" spans="1:6" ht="115.5" customHeight="1" x14ac:dyDescent="0.25">
      <c r="A30" s="375"/>
      <c r="B30" s="214"/>
      <c r="C30" s="214"/>
      <c r="D30" s="256"/>
      <c r="E30" s="228"/>
      <c r="F30" s="52" t="s">
        <v>1143</v>
      </c>
    </row>
    <row r="31" spans="1:6" ht="102.75" customHeight="1" x14ac:dyDescent="0.25">
      <c r="A31" s="375"/>
      <c r="B31" s="215"/>
      <c r="C31" s="215"/>
      <c r="D31" s="257"/>
      <c r="E31" s="229"/>
      <c r="F31" s="52" t="s">
        <v>1144</v>
      </c>
    </row>
    <row r="32" spans="1:6" ht="39" customHeight="1" x14ac:dyDescent="0.25">
      <c r="A32" s="375"/>
      <c r="B32" s="213" t="s">
        <v>182</v>
      </c>
      <c r="C32" s="213" t="s">
        <v>1145</v>
      </c>
      <c r="D32" s="255">
        <v>69337.88</v>
      </c>
      <c r="E32" s="227" t="s">
        <v>1146</v>
      </c>
      <c r="F32" s="52" t="s">
        <v>1147</v>
      </c>
    </row>
    <row r="33" spans="1:6" ht="90" customHeight="1" x14ac:dyDescent="0.25">
      <c r="A33" s="375"/>
      <c r="B33" s="214"/>
      <c r="C33" s="214"/>
      <c r="D33" s="256"/>
      <c r="E33" s="228"/>
      <c r="F33" s="52" t="s">
        <v>1148</v>
      </c>
    </row>
    <row r="34" spans="1:6" ht="39" customHeight="1" x14ac:dyDescent="0.25">
      <c r="A34" s="375"/>
      <c r="B34" s="214"/>
      <c r="C34" s="215"/>
      <c r="D34" s="257"/>
      <c r="E34" s="229"/>
      <c r="F34" s="52" t="s">
        <v>1149</v>
      </c>
    </row>
    <row r="35" spans="1:6" ht="89.25" customHeight="1" x14ac:dyDescent="0.25">
      <c r="A35" s="375"/>
      <c r="B35" s="215"/>
      <c r="C35" s="23" t="s">
        <v>1150</v>
      </c>
      <c r="D35" s="125">
        <v>38000</v>
      </c>
      <c r="E35" s="45" t="s">
        <v>1151</v>
      </c>
      <c r="F35" s="45" t="s">
        <v>1152</v>
      </c>
    </row>
    <row r="36" spans="1:6" ht="153.75" customHeight="1" x14ac:dyDescent="0.25">
      <c r="A36" s="375"/>
      <c r="B36" s="213" t="s">
        <v>817</v>
      </c>
      <c r="C36" s="213" t="s">
        <v>1153</v>
      </c>
      <c r="D36" s="255">
        <v>228000</v>
      </c>
      <c r="E36" s="227" t="s">
        <v>1154</v>
      </c>
      <c r="F36" s="52" t="s">
        <v>1155</v>
      </c>
    </row>
    <row r="37" spans="1:6" ht="89.25" customHeight="1" x14ac:dyDescent="0.25">
      <c r="A37" s="375"/>
      <c r="B37" s="215"/>
      <c r="C37" s="215"/>
      <c r="D37" s="257"/>
      <c r="E37" s="229"/>
      <c r="F37" s="49" t="s">
        <v>1156</v>
      </c>
    </row>
    <row r="38" spans="1:6" ht="115.5" customHeight="1" x14ac:dyDescent="0.25">
      <c r="A38" s="375"/>
      <c r="B38" s="213" t="s">
        <v>892</v>
      </c>
      <c r="C38" s="213" t="s">
        <v>1157</v>
      </c>
      <c r="D38" s="255">
        <f>145000+139212.16</f>
        <v>284212.16000000003</v>
      </c>
      <c r="E38" s="224" t="s">
        <v>1158</v>
      </c>
      <c r="F38" s="52" t="s">
        <v>1159</v>
      </c>
    </row>
    <row r="39" spans="1:6" ht="64.5" customHeight="1" x14ac:dyDescent="0.25">
      <c r="A39" s="375"/>
      <c r="B39" s="214"/>
      <c r="C39" s="214"/>
      <c r="D39" s="256"/>
      <c r="E39" s="225"/>
      <c r="F39" s="52" t="s">
        <v>1160</v>
      </c>
    </row>
    <row r="40" spans="1:6" ht="90" customHeight="1" x14ac:dyDescent="0.25">
      <c r="A40" s="375"/>
      <c r="B40" s="214"/>
      <c r="C40" s="215"/>
      <c r="D40" s="257"/>
      <c r="E40" s="226"/>
      <c r="F40" s="52" t="s">
        <v>1161</v>
      </c>
    </row>
    <row r="41" spans="1:6" ht="90" customHeight="1" x14ac:dyDescent="0.25">
      <c r="A41" s="375"/>
      <c r="B41" s="214"/>
      <c r="C41" s="213" t="s">
        <v>1162</v>
      </c>
      <c r="D41" s="255">
        <v>1725599.5</v>
      </c>
      <c r="E41" s="227" t="s">
        <v>1163</v>
      </c>
      <c r="F41" s="52" t="s">
        <v>1164</v>
      </c>
    </row>
    <row r="42" spans="1:6" ht="115.5" customHeight="1" x14ac:dyDescent="0.25">
      <c r="A42" s="375"/>
      <c r="B42" s="214"/>
      <c r="C42" s="214"/>
      <c r="D42" s="256"/>
      <c r="E42" s="228"/>
      <c r="F42" s="52" t="s">
        <v>1165</v>
      </c>
    </row>
    <row r="43" spans="1:6" ht="90" customHeight="1" x14ac:dyDescent="0.25">
      <c r="A43" s="375"/>
      <c r="B43" s="214"/>
      <c r="C43" s="214"/>
      <c r="D43" s="256"/>
      <c r="E43" s="228"/>
      <c r="F43" s="52" t="s">
        <v>1166</v>
      </c>
    </row>
    <row r="44" spans="1:6" ht="102.75" customHeight="1" x14ac:dyDescent="0.25">
      <c r="A44" s="375"/>
      <c r="B44" s="214"/>
      <c r="C44" s="214"/>
      <c r="D44" s="256"/>
      <c r="E44" s="228"/>
      <c r="F44" s="52" t="s">
        <v>1167</v>
      </c>
    </row>
    <row r="45" spans="1:6" ht="166.5" customHeight="1" x14ac:dyDescent="0.25">
      <c r="A45" s="375"/>
      <c r="B45" s="214"/>
      <c r="C45" s="214"/>
      <c r="D45" s="256"/>
      <c r="E45" s="228"/>
      <c r="F45" s="52" t="s">
        <v>1168</v>
      </c>
    </row>
    <row r="46" spans="1:6" ht="90" customHeight="1" x14ac:dyDescent="0.25">
      <c r="A46" s="375"/>
      <c r="B46" s="214"/>
      <c r="C46" s="214"/>
      <c r="D46" s="256"/>
      <c r="E46" s="228"/>
      <c r="F46" s="52" t="s">
        <v>1169</v>
      </c>
    </row>
    <row r="47" spans="1:6" ht="141" customHeight="1" x14ac:dyDescent="0.25">
      <c r="A47" s="375"/>
      <c r="B47" s="214"/>
      <c r="C47" s="214"/>
      <c r="D47" s="256"/>
      <c r="E47" s="228"/>
      <c r="F47" s="52" t="s">
        <v>1170</v>
      </c>
    </row>
    <row r="48" spans="1:6" ht="153.75" customHeight="1" x14ac:dyDescent="0.25">
      <c r="A48" s="375"/>
      <c r="B48" s="214"/>
      <c r="C48" s="214"/>
      <c r="D48" s="256"/>
      <c r="E48" s="228"/>
      <c r="F48" s="52" t="s">
        <v>1171</v>
      </c>
    </row>
    <row r="49" spans="1:6" ht="141" customHeight="1" x14ac:dyDescent="0.25">
      <c r="A49" s="375"/>
      <c r="B49" s="214"/>
      <c r="C49" s="214"/>
      <c r="D49" s="256"/>
      <c r="E49" s="228"/>
      <c r="F49" s="52" t="s">
        <v>1172</v>
      </c>
    </row>
    <row r="50" spans="1:6" ht="102.75" customHeight="1" x14ac:dyDescent="0.25">
      <c r="A50" s="375"/>
      <c r="B50" s="214"/>
      <c r="C50" s="214"/>
      <c r="D50" s="256"/>
      <c r="E50" s="228"/>
      <c r="F50" s="52" t="s">
        <v>1173</v>
      </c>
    </row>
    <row r="51" spans="1:6" ht="115.5" customHeight="1" x14ac:dyDescent="0.25">
      <c r="A51" s="375"/>
      <c r="B51" s="214"/>
      <c r="C51" s="214"/>
      <c r="D51" s="256"/>
      <c r="E51" s="228"/>
      <c r="F51" s="52" t="s">
        <v>1174</v>
      </c>
    </row>
    <row r="52" spans="1:6" ht="141" customHeight="1" x14ac:dyDescent="0.25">
      <c r="A52" s="375"/>
      <c r="B52" s="214"/>
      <c r="C52" s="214"/>
      <c r="D52" s="256"/>
      <c r="E52" s="228"/>
      <c r="F52" s="52" t="s">
        <v>1175</v>
      </c>
    </row>
    <row r="53" spans="1:6" ht="128.25" customHeight="1" x14ac:dyDescent="0.25">
      <c r="A53" s="375"/>
      <c r="B53" s="214"/>
      <c r="C53" s="214"/>
      <c r="D53" s="256"/>
      <c r="E53" s="228"/>
      <c r="F53" s="52" t="s">
        <v>1176</v>
      </c>
    </row>
    <row r="54" spans="1:6" ht="128.25" customHeight="1" x14ac:dyDescent="0.25">
      <c r="A54" s="375"/>
      <c r="B54" s="214"/>
      <c r="C54" s="214"/>
      <c r="D54" s="256"/>
      <c r="E54" s="228"/>
      <c r="F54" s="52" t="s">
        <v>1177</v>
      </c>
    </row>
    <row r="55" spans="1:6" ht="153.75" customHeight="1" x14ac:dyDescent="0.25">
      <c r="A55" s="375"/>
      <c r="B55" s="214"/>
      <c r="C55" s="214"/>
      <c r="D55" s="256"/>
      <c r="E55" s="228"/>
      <c r="F55" s="52" t="s">
        <v>1178</v>
      </c>
    </row>
    <row r="56" spans="1:6" ht="51.75" customHeight="1" x14ac:dyDescent="0.25">
      <c r="A56" s="375"/>
      <c r="B56" s="214"/>
      <c r="C56" s="214"/>
      <c r="D56" s="256"/>
      <c r="E56" s="228"/>
      <c r="F56" s="52" t="s">
        <v>1179</v>
      </c>
    </row>
    <row r="57" spans="1:6" ht="90" customHeight="1" x14ac:dyDescent="0.25">
      <c r="A57" s="375"/>
      <c r="B57" s="214"/>
      <c r="C57" s="214"/>
      <c r="D57" s="256"/>
      <c r="E57" s="228"/>
      <c r="F57" s="52" t="s">
        <v>1180</v>
      </c>
    </row>
    <row r="58" spans="1:6" ht="90" customHeight="1" x14ac:dyDescent="0.25">
      <c r="A58" s="375"/>
      <c r="B58" s="214"/>
      <c r="C58" s="214"/>
      <c r="D58" s="256"/>
      <c r="E58" s="228"/>
      <c r="F58" s="52" t="s">
        <v>1181</v>
      </c>
    </row>
    <row r="59" spans="1:6" ht="153.75" customHeight="1" x14ac:dyDescent="0.25">
      <c r="A59" s="375"/>
      <c r="B59" s="215"/>
      <c r="C59" s="215"/>
      <c r="D59" s="257"/>
      <c r="E59" s="229"/>
      <c r="F59" s="52" t="s">
        <v>1182</v>
      </c>
    </row>
    <row r="60" spans="1:6" ht="51" customHeight="1" x14ac:dyDescent="0.25">
      <c r="A60" s="375"/>
      <c r="B60" s="213" t="s">
        <v>1183</v>
      </c>
      <c r="C60" s="213" t="s">
        <v>1184</v>
      </c>
      <c r="D60" s="255">
        <v>30000</v>
      </c>
      <c r="E60" s="45" t="s">
        <v>1185</v>
      </c>
      <c r="F60" s="49" t="s">
        <v>1186</v>
      </c>
    </row>
    <row r="61" spans="1:6" ht="114.75" customHeight="1" x14ac:dyDescent="0.25">
      <c r="A61" s="375"/>
      <c r="B61" s="214"/>
      <c r="C61" s="214"/>
      <c r="D61" s="256"/>
      <c r="E61" s="45" t="s">
        <v>1187</v>
      </c>
      <c r="F61" s="49" t="s">
        <v>1188</v>
      </c>
    </row>
    <row r="62" spans="1:6" ht="165.75" customHeight="1" x14ac:dyDescent="0.25">
      <c r="A62" s="375"/>
      <c r="B62" s="214"/>
      <c r="C62" s="214"/>
      <c r="D62" s="256"/>
      <c r="E62" s="45" t="s">
        <v>1189</v>
      </c>
      <c r="F62" s="49" t="s">
        <v>1190</v>
      </c>
    </row>
    <row r="63" spans="1:6" ht="63.75" customHeight="1" x14ac:dyDescent="0.25">
      <c r="A63" s="375"/>
      <c r="B63" s="214"/>
      <c r="C63" s="214"/>
      <c r="D63" s="256"/>
      <c r="E63" s="45" t="s">
        <v>1191</v>
      </c>
      <c r="F63" s="49" t="s">
        <v>1192</v>
      </c>
    </row>
    <row r="64" spans="1:6" x14ac:dyDescent="0.25">
      <c r="A64" s="246" t="s">
        <v>1193</v>
      </c>
      <c r="B64" s="247"/>
      <c r="C64" s="248"/>
      <c r="D64" s="128">
        <f>+D60+D41+D38+D36+D35+D32+D28+D27+D26+D22+D18+D16+D7+D6</f>
        <v>6011648.0046000015</v>
      </c>
      <c r="E64" s="128"/>
      <c r="F64" s="128"/>
    </row>
    <row r="66" spans="1:6" x14ac:dyDescent="0.25">
      <c r="A66" s="293" t="s">
        <v>0</v>
      </c>
      <c r="B66" s="293" t="s">
        <v>1</v>
      </c>
      <c r="C66" s="293" t="s">
        <v>2</v>
      </c>
      <c r="D66" s="293" t="s">
        <v>3</v>
      </c>
      <c r="E66" s="293" t="s">
        <v>4</v>
      </c>
      <c r="F66" s="274" t="s">
        <v>5</v>
      </c>
    </row>
    <row r="67" spans="1:6" x14ac:dyDescent="0.25">
      <c r="A67" s="294"/>
      <c r="B67" s="294"/>
      <c r="C67" s="294"/>
      <c r="D67" s="294"/>
      <c r="E67" s="294"/>
      <c r="F67" s="274"/>
    </row>
    <row r="68" spans="1:6" ht="51" x14ac:dyDescent="0.25">
      <c r="A68" s="383" t="s">
        <v>1194</v>
      </c>
      <c r="B68" s="213" t="s">
        <v>49</v>
      </c>
      <c r="C68" s="213" t="s">
        <v>668</v>
      </c>
      <c r="D68" s="272">
        <v>32902.400000000001</v>
      </c>
      <c r="E68" s="45" t="s">
        <v>1195</v>
      </c>
      <c r="F68" s="45" t="s">
        <v>1196</v>
      </c>
    </row>
    <row r="69" spans="1:6" ht="38.25" x14ac:dyDescent="0.25">
      <c r="A69" s="375"/>
      <c r="B69" s="214"/>
      <c r="C69" s="214"/>
      <c r="D69" s="300"/>
      <c r="E69" s="45" t="s">
        <v>1197</v>
      </c>
      <c r="F69" s="45" t="s">
        <v>1198</v>
      </c>
    </row>
    <row r="70" spans="1:6" ht="51" x14ac:dyDescent="0.25">
      <c r="A70" s="375"/>
      <c r="B70" s="214"/>
      <c r="C70" s="214"/>
      <c r="D70" s="300"/>
      <c r="E70" s="45" t="s">
        <v>1199</v>
      </c>
      <c r="F70" s="45" t="s">
        <v>1200</v>
      </c>
    </row>
    <row r="71" spans="1:6" ht="51" x14ac:dyDescent="0.25">
      <c r="A71" s="375"/>
      <c r="B71" s="215"/>
      <c r="C71" s="215"/>
      <c r="D71" s="273"/>
      <c r="E71" s="45" t="s">
        <v>1201</v>
      </c>
      <c r="F71" s="45" t="s">
        <v>1202</v>
      </c>
    </row>
    <row r="72" spans="1:6" ht="38.25" x14ac:dyDescent="0.25">
      <c r="A72" s="375"/>
      <c r="B72" s="46" t="s">
        <v>1100</v>
      </c>
      <c r="C72" s="46" t="s">
        <v>1101</v>
      </c>
      <c r="D72" s="125">
        <v>132000</v>
      </c>
      <c r="E72" s="45" t="s">
        <v>1203</v>
      </c>
      <c r="F72" s="45" t="s">
        <v>1204</v>
      </c>
    </row>
    <row r="73" spans="1:6" ht="25.5" x14ac:dyDescent="0.25">
      <c r="A73" s="375"/>
      <c r="B73" s="213" t="s">
        <v>310</v>
      </c>
      <c r="C73" s="213" t="s">
        <v>1104</v>
      </c>
      <c r="D73" s="272">
        <v>436050</v>
      </c>
      <c r="E73" s="45" t="s">
        <v>1205</v>
      </c>
      <c r="F73" s="45" t="s">
        <v>1206</v>
      </c>
    </row>
    <row r="74" spans="1:6" ht="38.25" x14ac:dyDescent="0.25">
      <c r="A74" s="375"/>
      <c r="B74" s="214"/>
      <c r="C74" s="214"/>
      <c r="D74" s="300"/>
      <c r="E74" s="45" t="s">
        <v>1207</v>
      </c>
      <c r="F74" s="45" t="s">
        <v>1208</v>
      </c>
    </row>
    <row r="75" spans="1:6" x14ac:dyDescent="0.25">
      <c r="A75" s="375"/>
      <c r="B75" s="214"/>
      <c r="C75" s="214"/>
      <c r="D75" s="300"/>
      <c r="E75" s="227" t="s">
        <v>1209</v>
      </c>
      <c r="F75" s="45" t="s">
        <v>1210</v>
      </c>
    </row>
    <row r="76" spans="1:6" x14ac:dyDescent="0.25">
      <c r="A76" s="375"/>
      <c r="B76" s="214"/>
      <c r="C76" s="214"/>
      <c r="D76" s="300"/>
      <c r="E76" s="228"/>
      <c r="F76" s="45" t="s">
        <v>1211</v>
      </c>
    </row>
    <row r="77" spans="1:6" x14ac:dyDescent="0.25">
      <c r="A77" s="375"/>
      <c r="B77" s="214"/>
      <c r="C77" s="214"/>
      <c r="D77" s="300"/>
      <c r="E77" s="228"/>
      <c r="F77" s="45" t="s">
        <v>512</v>
      </c>
    </row>
    <row r="78" spans="1:6" x14ac:dyDescent="0.25">
      <c r="A78" s="375"/>
      <c r="B78" s="214"/>
      <c r="C78" s="214"/>
      <c r="D78" s="300"/>
      <c r="E78" s="229"/>
      <c r="F78" s="45" t="s">
        <v>458</v>
      </c>
    </row>
    <row r="79" spans="1:6" x14ac:dyDescent="0.25">
      <c r="A79" s="375"/>
      <c r="B79" s="215"/>
      <c r="C79" s="215"/>
      <c r="D79" s="273"/>
      <c r="E79" s="45" t="s">
        <v>1212</v>
      </c>
      <c r="F79" s="45" t="s">
        <v>1213</v>
      </c>
    </row>
    <row r="80" spans="1:6" ht="38.25" x14ac:dyDescent="0.25">
      <c r="A80" s="375"/>
      <c r="B80" s="46" t="s">
        <v>1118</v>
      </c>
      <c r="C80" s="46" t="s">
        <v>1119</v>
      </c>
      <c r="D80" s="125">
        <v>26100</v>
      </c>
      <c r="E80" s="45" t="s">
        <v>1214</v>
      </c>
      <c r="F80" s="45" t="s">
        <v>1215</v>
      </c>
    </row>
    <row r="81" spans="1:6" ht="38.25" x14ac:dyDescent="0.25">
      <c r="A81" s="375"/>
      <c r="B81" s="213" t="s">
        <v>182</v>
      </c>
      <c r="C81" s="46" t="s">
        <v>1145</v>
      </c>
      <c r="D81" s="125">
        <v>23500</v>
      </c>
      <c r="E81" s="45" t="s">
        <v>1216</v>
      </c>
      <c r="F81" s="45" t="s">
        <v>1217</v>
      </c>
    </row>
    <row r="82" spans="1:6" ht="38.25" x14ac:dyDescent="0.25">
      <c r="A82" s="375"/>
      <c r="B82" s="215"/>
      <c r="C82" s="46" t="s">
        <v>1218</v>
      </c>
      <c r="D82" s="125">
        <v>76597.600000000006</v>
      </c>
      <c r="E82" s="45" t="s">
        <v>1219</v>
      </c>
      <c r="F82" s="45" t="s">
        <v>1220</v>
      </c>
    </row>
    <row r="83" spans="1:6" ht="38.25" x14ac:dyDescent="0.25">
      <c r="A83" s="375"/>
      <c r="B83" s="46" t="s">
        <v>1183</v>
      </c>
      <c r="C83" s="46" t="s">
        <v>1184</v>
      </c>
      <c r="D83" s="125">
        <v>35500</v>
      </c>
      <c r="E83" s="27" t="s">
        <v>1221</v>
      </c>
      <c r="F83" s="27" t="s">
        <v>1222</v>
      </c>
    </row>
    <row r="84" spans="1:6" ht="51" x14ac:dyDescent="0.25">
      <c r="A84" s="375"/>
      <c r="B84" s="46" t="s">
        <v>49</v>
      </c>
      <c r="C84" s="46" t="s">
        <v>1123</v>
      </c>
      <c r="D84" s="125">
        <v>44043.18</v>
      </c>
      <c r="E84" s="45" t="s">
        <v>1223</v>
      </c>
      <c r="F84" s="45" t="s">
        <v>1224</v>
      </c>
    </row>
    <row r="85" spans="1:6" x14ac:dyDescent="0.25">
      <c r="A85" s="375"/>
      <c r="B85" s="213" t="s">
        <v>892</v>
      </c>
      <c r="C85" s="213" t="s">
        <v>1225</v>
      </c>
      <c r="D85" s="272">
        <v>1372708</v>
      </c>
      <c r="E85" s="45" t="s">
        <v>1226</v>
      </c>
      <c r="F85" s="45" t="s">
        <v>1227</v>
      </c>
    </row>
    <row r="86" spans="1:6" ht="51" x14ac:dyDescent="0.25">
      <c r="A86" s="375"/>
      <c r="B86" s="214"/>
      <c r="C86" s="214"/>
      <c r="D86" s="300"/>
      <c r="E86" s="45" t="s">
        <v>1228</v>
      </c>
      <c r="F86" s="45" t="s">
        <v>1229</v>
      </c>
    </row>
    <row r="87" spans="1:6" ht="25.5" x14ac:dyDescent="0.25">
      <c r="A87" s="375"/>
      <c r="B87" s="214"/>
      <c r="C87" s="214"/>
      <c r="D87" s="300"/>
      <c r="E87" s="45" t="s">
        <v>1230</v>
      </c>
      <c r="F87" s="45" t="s">
        <v>1231</v>
      </c>
    </row>
    <row r="88" spans="1:6" ht="25.5" x14ac:dyDescent="0.25">
      <c r="A88" s="375"/>
      <c r="B88" s="214"/>
      <c r="C88" s="214"/>
      <c r="D88" s="300"/>
      <c r="E88" s="45" t="s">
        <v>1232</v>
      </c>
      <c r="F88" s="45" t="s">
        <v>1233</v>
      </c>
    </row>
    <row r="89" spans="1:6" ht="38.25" x14ac:dyDescent="0.25">
      <c r="A89" s="375"/>
      <c r="B89" s="214"/>
      <c r="C89" s="214"/>
      <c r="D89" s="300"/>
      <c r="E89" s="45" t="s">
        <v>1234</v>
      </c>
      <c r="F89" s="45" t="s">
        <v>1235</v>
      </c>
    </row>
    <row r="90" spans="1:6" ht="38.25" x14ac:dyDescent="0.25">
      <c r="A90" s="375"/>
      <c r="B90" s="214"/>
      <c r="C90" s="214"/>
      <c r="D90" s="300"/>
      <c r="E90" s="45" t="s">
        <v>1236</v>
      </c>
      <c r="F90" s="45" t="s">
        <v>1237</v>
      </c>
    </row>
    <row r="91" spans="1:6" ht="38.25" x14ac:dyDescent="0.25">
      <c r="A91" s="375"/>
      <c r="B91" s="214"/>
      <c r="C91" s="214"/>
      <c r="D91" s="300"/>
      <c r="E91" s="45" t="s">
        <v>1238</v>
      </c>
      <c r="F91" s="45" t="s">
        <v>1239</v>
      </c>
    </row>
    <row r="92" spans="1:6" ht="25.5" x14ac:dyDescent="0.25">
      <c r="A92" s="375"/>
      <c r="B92" s="214"/>
      <c r="C92" s="214"/>
      <c r="D92" s="300"/>
      <c r="E92" s="45" t="s">
        <v>1240</v>
      </c>
      <c r="F92" s="45" t="s">
        <v>1241</v>
      </c>
    </row>
    <row r="93" spans="1:6" ht="25.5" x14ac:dyDescent="0.25">
      <c r="A93" s="375"/>
      <c r="B93" s="214"/>
      <c r="C93" s="214"/>
      <c r="D93" s="300"/>
      <c r="E93" s="45" t="s">
        <v>1242</v>
      </c>
      <c r="F93" s="45" t="s">
        <v>1243</v>
      </c>
    </row>
    <row r="94" spans="1:6" ht="25.5" x14ac:dyDescent="0.25">
      <c r="A94" s="375"/>
      <c r="B94" s="214"/>
      <c r="C94" s="214"/>
      <c r="D94" s="300"/>
      <c r="E94" s="45" t="s">
        <v>1244</v>
      </c>
      <c r="F94" s="45" t="s">
        <v>1245</v>
      </c>
    </row>
    <row r="95" spans="1:6" ht="25.5" x14ac:dyDescent="0.25">
      <c r="A95" s="375"/>
      <c r="B95" s="214"/>
      <c r="C95" s="214"/>
      <c r="D95" s="300"/>
      <c r="E95" s="45" t="s">
        <v>1236</v>
      </c>
      <c r="F95" s="45" t="s">
        <v>1246</v>
      </c>
    </row>
    <row r="96" spans="1:6" ht="25.5" x14ac:dyDescent="0.25">
      <c r="A96" s="375"/>
      <c r="B96" s="214"/>
      <c r="C96" s="214"/>
      <c r="D96" s="300"/>
      <c r="E96" s="45" t="s">
        <v>1230</v>
      </c>
      <c r="F96" s="45" t="s">
        <v>1247</v>
      </c>
    </row>
    <row r="97" spans="1:6" ht="38.25" x14ac:dyDescent="0.25">
      <c r="A97" s="375"/>
      <c r="B97" s="214"/>
      <c r="C97" s="214"/>
      <c r="D97" s="300"/>
      <c r="E97" s="45" t="s">
        <v>1248</v>
      </c>
      <c r="F97" s="45" t="s">
        <v>1249</v>
      </c>
    </row>
    <row r="98" spans="1:6" ht="25.5" x14ac:dyDescent="0.25">
      <c r="A98" s="375"/>
      <c r="B98" s="214"/>
      <c r="C98" s="215"/>
      <c r="D98" s="273"/>
      <c r="E98" s="45" t="s">
        <v>1250</v>
      </c>
      <c r="F98" s="45" t="s">
        <v>1251</v>
      </c>
    </row>
    <row r="99" spans="1:6" ht="38.25" x14ac:dyDescent="0.25">
      <c r="A99" s="375"/>
      <c r="B99" s="214"/>
      <c r="C99" s="213" t="s">
        <v>1252</v>
      </c>
      <c r="D99" s="272">
        <v>2736000</v>
      </c>
      <c r="E99" s="227" t="s">
        <v>1253</v>
      </c>
      <c r="F99" s="45" t="s">
        <v>1254</v>
      </c>
    </row>
    <row r="100" spans="1:6" ht="38.25" x14ac:dyDescent="0.25">
      <c r="A100" s="375"/>
      <c r="B100" s="214"/>
      <c r="C100" s="214"/>
      <c r="D100" s="300"/>
      <c r="E100" s="228"/>
      <c r="F100" s="45" t="s">
        <v>1254</v>
      </c>
    </row>
    <row r="101" spans="1:6" ht="38.25" x14ac:dyDescent="0.25">
      <c r="A101" s="375"/>
      <c r="B101" s="214"/>
      <c r="C101" s="214"/>
      <c r="D101" s="300"/>
      <c r="E101" s="228"/>
      <c r="F101" s="45" t="s">
        <v>1254</v>
      </c>
    </row>
    <row r="102" spans="1:6" ht="38.25" x14ac:dyDescent="0.25">
      <c r="A102" s="375"/>
      <c r="B102" s="214"/>
      <c r="C102" s="214"/>
      <c r="D102" s="300"/>
      <c r="E102" s="228"/>
      <c r="F102" s="45" t="s">
        <v>1255</v>
      </c>
    </row>
    <row r="103" spans="1:6" ht="38.25" x14ac:dyDescent="0.25">
      <c r="A103" s="375"/>
      <c r="B103" s="214"/>
      <c r="C103" s="214"/>
      <c r="D103" s="300"/>
      <c r="E103" s="228"/>
      <c r="F103" s="45" t="s">
        <v>1255</v>
      </c>
    </row>
    <row r="104" spans="1:6" ht="25.5" x14ac:dyDescent="0.25">
      <c r="A104" s="375"/>
      <c r="B104" s="214"/>
      <c r="C104" s="214"/>
      <c r="D104" s="300"/>
      <c r="E104" s="228"/>
      <c r="F104" s="45" t="s">
        <v>1256</v>
      </c>
    </row>
    <row r="105" spans="1:6" ht="25.5" x14ac:dyDescent="0.25">
      <c r="A105" s="375"/>
      <c r="B105" s="214"/>
      <c r="C105" s="214"/>
      <c r="D105" s="300"/>
      <c r="E105" s="228"/>
      <c r="F105" s="45" t="s">
        <v>1256</v>
      </c>
    </row>
    <row r="106" spans="1:6" ht="38.25" x14ac:dyDescent="0.25">
      <c r="A106" s="375"/>
      <c r="B106" s="214"/>
      <c r="C106" s="214"/>
      <c r="D106" s="300"/>
      <c r="E106" s="228"/>
      <c r="F106" s="45" t="s">
        <v>1257</v>
      </c>
    </row>
    <row r="107" spans="1:6" ht="25.5" x14ac:dyDescent="0.25">
      <c r="A107" s="375"/>
      <c r="B107" s="214"/>
      <c r="C107" s="214"/>
      <c r="D107" s="300"/>
      <c r="E107" s="228"/>
      <c r="F107" s="45" t="s">
        <v>1258</v>
      </c>
    </row>
    <row r="108" spans="1:6" ht="38.25" x14ac:dyDescent="0.25">
      <c r="A108" s="375"/>
      <c r="B108" s="214"/>
      <c r="C108" s="214"/>
      <c r="D108" s="300"/>
      <c r="E108" s="228"/>
      <c r="F108" s="45" t="s">
        <v>1259</v>
      </c>
    </row>
    <row r="109" spans="1:6" ht="38.25" x14ac:dyDescent="0.25">
      <c r="A109" s="375"/>
      <c r="B109" s="214"/>
      <c r="C109" s="214"/>
      <c r="D109" s="300"/>
      <c r="E109" s="228"/>
      <c r="F109" s="45" t="s">
        <v>1259</v>
      </c>
    </row>
    <row r="110" spans="1:6" ht="38.25" x14ac:dyDescent="0.25">
      <c r="A110" s="375"/>
      <c r="B110" s="214"/>
      <c r="C110" s="214"/>
      <c r="D110" s="300"/>
      <c r="E110" s="228"/>
      <c r="F110" s="45" t="s">
        <v>1260</v>
      </c>
    </row>
    <row r="111" spans="1:6" ht="38.25" x14ac:dyDescent="0.25">
      <c r="A111" s="375"/>
      <c r="B111" s="214"/>
      <c r="C111" s="214"/>
      <c r="D111" s="300"/>
      <c r="E111" s="228"/>
      <c r="F111" s="45" t="s">
        <v>1260</v>
      </c>
    </row>
    <row r="112" spans="1:6" ht="25.5" x14ac:dyDescent="0.25">
      <c r="A112" s="375"/>
      <c r="B112" s="214"/>
      <c r="C112" s="214"/>
      <c r="D112" s="300"/>
      <c r="E112" s="228"/>
      <c r="F112" s="45" t="s">
        <v>1261</v>
      </c>
    </row>
    <row r="113" spans="1:6" ht="25.5" x14ac:dyDescent="0.25">
      <c r="A113" s="375"/>
      <c r="B113" s="214"/>
      <c r="C113" s="214"/>
      <c r="D113" s="300"/>
      <c r="E113" s="228"/>
      <c r="F113" s="45" t="s">
        <v>1261</v>
      </c>
    </row>
    <row r="114" spans="1:6" ht="38.25" x14ac:dyDescent="0.25">
      <c r="A114" s="375"/>
      <c r="B114" s="214"/>
      <c r="C114" s="214"/>
      <c r="D114" s="300"/>
      <c r="E114" s="228"/>
      <c r="F114" s="45" t="s">
        <v>1262</v>
      </c>
    </row>
    <row r="115" spans="1:6" ht="25.5" x14ac:dyDescent="0.25">
      <c r="A115" s="375"/>
      <c r="B115" s="214"/>
      <c r="C115" s="214"/>
      <c r="D115" s="300"/>
      <c r="E115" s="228"/>
      <c r="F115" s="45" t="s">
        <v>1263</v>
      </c>
    </row>
    <row r="116" spans="1:6" ht="25.5" x14ac:dyDescent="0.25">
      <c r="A116" s="375"/>
      <c r="B116" s="214"/>
      <c r="C116" s="214"/>
      <c r="D116" s="300"/>
      <c r="E116" s="228"/>
      <c r="F116" s="45" t="s">
        <v>1264</v>
      </c>
    </row>
    <row r="117" spans="1:6" ht="25.5" x14ac:dyDescent="0.25">
      <c r="A117" s="375"/>
      <c r="B117" s="214"/>
      <c r="C117" s="214"/>
      <c r="D117" s="300"/>
      <c r="E117" s="228"/>
      <c r="F117" s="45" t="s">
        <v>1265</v>
      </c>
    </row>
    <row r="118" spans="1:6" ht="25.5" x14ac:dyDescent="0.25">
      <c r="A118" s="375"/>
      <c r="B118" s="214"/>
      <c r="C118" s="214"/>
      <c r="D118" s="300"/>
      <c r="E118" s="228"/>
      <c r="F118" s="45" t="s">
        <v>1266</v>
      </c>
    </row>
    <row r="119" spans="1:6" ht="38.25" x14ac:dyDescent="0.25">
      <c r="A119" s="375"/>
      <c r="B119" s="214"/>
      <c r="C119" s="214"/>
      <c r="D119" s="300"/>
      <c r="E119" s="228"/>
      <c r="F119" s="45" t="s">
        <v>1267</v>
      </c>
    </row>
    <row r="120" spans="1:6" ht="25.5" x14ac:dyDescent="0.25">
      <c r="A120" s="375"/>
      <c r="B120" s="214"/>
      <c r="C120" s="214"/>
      <c r="D120" s="300"/>
      <c r="E120" s="228"/>
      <c r="F120" s="45" t="s">
        <v>1268</v>
      </c>
    </row>
    <row r="121" spans="1:6" ht="38.25" x14ac:dyDescent="0.25">
      <c r="A121" s="375"/>
      <c r="B121" s="214"/>
      <c r="C121" s="214"/>
      <c r="D121" s="300"/>
      <c r="E121" s="228"/>
      <c r="F121" s="45" t="s">
        <v>1269</v>
      </c>
    </row>
    <row r="122" spans="1:6" ht="38.25" x14ac:dyDescent="0.25">
      <c r="A122" s="375"/>
      <c r="B122" s="214"/>
      <c r="C122" s="214"/>
      <c r="D122" s="300"/>
      <c r="E122" s="228"/>
      <c r="F122" s="45" t="s">
        <v>1270</v>
      </c>
    </row>
    <row r="123" spans="1:6" ht="38.25" x14ac:dyDescent="0.25">
      <c r="A123" s="375"/>
      <c r="B123" s="214"/>
      <c r="C123" s="214"/>
      <c r="D123" s="300"/>
      <c r="E123" s="228"/>
      <c r="F123" s="45" t="s">
        <v>1270</v>
      </c>
    </row>
    <row r="124" spans="1:6" ht="38.25" x14ac:dyDescent="0.25">
      <c r="A124" s="375"/>
      <c r="B124" s="215"/>
      <c r="C124" s="215"/>
      <c r="D124" s="273"/>
      <c r="E124" s="229"/>
      <c r="F124" s="45" t="s">
        <v>1271</v>
      </c>
    </row>
    <row r="125" spans="1:6" ht="25.5" x14ac:dyDescent="0.25">
      <c r="A125" s="375"/>
      <c r="B125" s="46" t="s">
        <v>800</v>
      </c>
      <c r="C125" s="46" t="s">
        <v>1272</v>
      </c>
      <c r="D125" s="125">
        <v>45000</v>
      </c>
      <c r="E125" s="45" t="s">
        <v>1273</v>
      </c>
      <c r="F125" s="45" t="s">
        <v>1274</v>
      </c>
    </row>
    <row r="126" spans="1:6" ht="76.5" x14ac:dyDescent="0.25">
      <c r="A126" s="375"/>
      <c r="B126" s="213" t="s">
        <v>817</v>
      </c>
      <c r="C126" s="213" t="s">
        <v>1153</v>
      </c>
      <c r="D126" s="272">
        <v>1534500.46</v>
      </c>
      <c r="E126" s="45" t="s">
        <v>1275</v>
      </c>
      <c r="F126" s="45" t="s">
        <v>1276</v>
      </c>
    </row>
    <row r="127" spans="1:6" ht="25.5" x14ac:dyDescent="0.25">
      <c r="A127" s="375"/>
      <c r="B127" s="214"/>
      <c r="C127" s="214"/>
      <c r="D127" s="300"/>
      <c r="E127" s="45" t="s">
        <v>1277</v>
      </c>
      <c r="F127" s="45" t="s">
        <v>1278</v>
      </c>
    </row>
    <row r="128" spans="1:6" ht="38.25" x14ac:dyDescent="0.25">
      <c r="A128" s="375"/>
      <c r="B128" s="214"/>
      <c r="C128" s="214"/>
      <c r="D128" s="300"/>
      <c r="E128" s="45" t="s">
        <v>1279</v>
      </c>
      <c r="F128" s="45" t="s">
        <v>1280</v>
      </c>
    </row>
    <row r="129" spans="1:6" ht="25.5" x14ac:dyDescent="0.25">
      <c r="A129" s="375"/>
      <c r="B129" s="214"/>
      <c r="C129" s="214"/>
      <c r="D129" s="300"/>
      <c r="E129" s="45" t="s">
        <v>1281</v>
      </c>
      <c r="F129" s="45" t="s">
        <v>1282</v>
      </c>
    </row>
    <row r="130" spans="1:6" ht="25.5" x14ac:dyDescent="0.25">
      <c r="A130" s="375"/>
      <c r="B130" s="214"/>
      <c r="C130" s="214"/>
      <c r="D130" s="300"/>
      <c r="E130" s="45" t="s">
        <v>1283</v>
      </c>
      <c r="F130" s="45" t="s">
        <v>1284</v>
      </c>
    </row>
    <row r="131" spans="1:6" ht="51" x14ac:dyDescent="0.25">
      <c r="A131" s="375"/>
      <c r="B131" s="214"/>
      <c r="C131" s="214"/>
      <c r="D131" s="300"/>
      <c r="E131" s="45" t="s">
        <v>1285</v>
      </c>
      <c r="F131" s="45" t="s">
        <v>1286</v>
      </c>
    </row>
    <row r="132" spans="1:6" ht="25.5" x14ac:dyDescent="0.25">
      <c r="A132" s="375"/>
      <c r="B132" s="214"/>
      <c r="C132" s="214"/>
      <c r="D132" s="300"/>
      <c r="E132" s="45" t="s">
        <v>1287</v>
      </c>
      <c r="F132" s="45" t="s">
        <v>1288</v>
      </c>
    </row>
    <row r="133" spans="1:6" ht="25.5" x14ac:dyDescent="0.25">
      <c r="A133" s="375"/>
      <c r="B133" s="214"/>
      <c r="C133" s="214"/>
      <c r="D133" s="300"/>
      <c r="E133" s="45" t="s">
        <v>1277</v>
      </c>
      <c r="F133" s="45" t="s">
        <v>1289</v>
      </c>
    </row>
    <row r="134" spans="1:6" ht="25.5" x14ac:dyDescent="0.25">
      <c r="A134" s="375"/>
      <c r="B134" s="214"/>
      <c r="C134" s="214"/>
      <c r="D134" s="300"/>
      <c r="E134" s="45" t="s">
        <v>1290</v>
      </c>
      <c r="F134" s="45" t="s">
        <v>1291</v>
      </c>
    </row>
    <row r="135" spans="1:6" ht="38.25" x14ac:dyDescent="0.25">
      <c r="A135" s="375"/>
      <c r="B135" s="214"/>
      <c r="C135" s="214"/>
      <c r="D135" s="300"/>
      <c r="E135" s="45" t="s">
        <v>1292</v>
      </c>
      <c r="F135" s="45" t="s">
        <v>1293</v>
      </c>
    </row>
    <row r="136" spans="1:6" ht="38.25" x14ac:dyDescent="0.25">
      <c r="A136" s="375"/>
      <c r="B136" s="214"/>
      <c r="C136" s="214"/>
      <c r="D136" s="300"/>
      <c r="E136" s="45" t="s">
        <v>1292</v>
      </c>
      <c r="F136" s="45" t="s">
        <v>1293</v>
      </c>
    </row>
    <row r="137" spans="1:6" ht="51" x14ac:dyDescent="0.25">
      <c r="A137" s="375"/>
      <c r="B137" s="214"/>
      <c r="C137" s="214"/>
      <c r="D137" s="300"/>
      <c r="E137" s="45" t="s">
        <v>1294</v>
      </c>
      <c r="F137" s="45" t="s">
        <v>1295</v>
      </c>
    </row>
    <row r="138" spans="1:6" ht="25.5" x14ac:dyDescent="0.25">
      <c r="A138" s="375"/>
      <c r="B138" s="214"/>
      <c r="C138" s="214"/>
      <c r="D138" s="300"/>
      <c r="E138" s="45" t="s">
        <v>1285</v>
      </c>
      <c r="F138" s="45" t="s">
        <v>1296</v>
      </c>
    </row>
    <row r="139" spans="1:6" x14ac:dyDescent="0.25">
      <c r="A139" s="375"/>
      <c r="B139" s="213" t="s">
        <v>14</v>
      </c>
      <c r="C139" s="46" t="s">
        <v>27</v>
      </c>
      <c r="D139" s="125">
        <v>1367139.14</v>
      </c>
      <c r="E139" s="59" t="s">
        <v>1297</v>
      </c>
      <c r="F139" s="59" t="s">
        <v>1298</v>
      </c>
    </row>
    <row r="140" spans="1:6" ht="25.5" x14ac:dyDescent="0.25">
      <c r="A140" s="375"/>
      <c r="B140" s="214"/>
      <c r="C140" s="35" t="s">
        <v>15</v>
      </c>
      <c r="D140" s="125">
        <v>3114759.22</v>
      </c>
      <c r="E140" s="45" t="s">
        <v>180</v>
      </c>
      <c r="F140" s="27" t="s">
        <v>181</v>
      </c>
    </row>
    <row r="141" spans="1:6" x14ac:dyDescent="0.25">
      <c r="A141" s="246" t="s">
        <v>1193</v>
      </c>
      <c r="B141" s="247" t="s">
        <v>1193</v>
      </c>
      <c r="C141" s="248"/>
      <c r="D141" s="129">
        <f>SUM(D68:D140)</f>
        <v>10976800</v>
      </c>
      <c r="E141" s="130"/>
      <c r="F141" s="130"/>
    </row>
    <row r="143" spans="1:6" x14ac:dyDescent="0.25">
      <c r="A143" s="293" t="s">
        <v>0</v>
      </c>
      <c r="B143" s="293" t="s">
        <v>1</v>
      </c>
      <c r="C143" s="293" t="s">
        <v>2</v>
      </c>
      <c r="D143" s="293" t="s">
        <v>3</v>
      </c>
      <c r="E143" s="293" t="s">
        <v>4</v>
      </c>
      <c r="F143" s="274" t="s">
        <v>5</v>
      </c>
    </row>
    <row r="144" spans="1:6" x14ac:dyDescent="0.25">
      <c r="A144" s="294"/>
      <c r="B144" s="294"/>
      <c r="C144" s="294"/>
      <c r="D144" s="294"/>
      <c r="E144" s="294"/>
      <c r="F144" s="274"/>
    </row>
    <row r="145" spans="1:6" ht="25.5" x14ac:dyDescent="0.25">
      <c r="A145" s="383" t="s">
        <v>1299</v>
      </c>
      <c r="B145" s="46" t="s">
        <v>1100</v>
      </c>
      <c r="C145" s="46" t="s">
        <v>1101</v>
      </c>
      <c r="D145" s="125">
        <v>85000</v>
      </c>
      <c r="E145" s="45" t="s">
        <v>1300</v>
      </c>
      <c r="F145" s="45" t="s">
        <v>1301</v>
      </c>
    </row>
    <row r="146" spans="1:6" x14ac:dyDescent="0.25">
      <c r="A146" s="375"/>
      <c r="B146" s="213" t="s">
        <v>310</v>
      </c>
      <c r="C146" s="213" t="s">
        <v>1104</v>
      </c>
      <c r="D146" s="272">
        <v>400200</v>
      </c>
      <c r="E146" s="45" t="s">
        <v>1302</v>
      </c>
      <c r="F146" s="45" t="s">
        <v>1303</v>
      </c>
    </row>
    <row r="147" spans="1:6" ht="25.5" x14ac:dyDescent="0.25">
      <c r="A147" s="375"/>
      <c r="B147" s="214"/>
      <c r="C147" s="214"/>
      <c r="D147" s="300"/>
      <c r="E147" s="45" t="s">
        <v>1304</v>
      </c>
      <c r="F147" s="45" t="s">
        <v>1305</v>
      </c>
    </row>
    <row r="148" spans="1:6" x14ac:dyDescent="0.25">
      <c r="A148" s="375"/>
      <c r="B148" s="214"/>
      <c r="C148" s="214"/>
      <c r="D148" s="300"/>
      <c r="E148" s="227" t="s">
        <v>1306</v>
      </c>
      <c r="F148" s="45" t="s">
        <v>1307</v>
      </c>
    </row>
    <row r="149" spans="1:6" x14ac:dyDescent="0.25">
      <c r="A149" s="375"/>
      <c r="B149" s="214"/>
      <c r="C149" s="214"/>
      <c r="D149" s="300"/>
      <c r="E149" s="229"/>
      <c r="F149" s="45" t="s">
        <v>1210</v>
      </c>
    </row>
    <row r="150" spans="1:6" ht="25.5" x14ac:dyDescent="0.25">
      <c r="A150" s="375"/>
      <c r="B150" s="215"/>
      <c r="C150" s="215"/>
      <c r="D150" s="273"/>
      <c r="E150" s="45" t="s">
        <v>1308</v>
      </c>
      <c r="F150" s="45" t="s">
        <v>1206</v>
      </c>
    </row>
    <row r="151" spans="1:6" ht="38.25" x14ac:dyDescent="0.25">
      <c r="A151" s="375"/>
      <c r="B151" s="46" t="s">
        <v>1118</v>
      </c>
      <c r="C151" s="46" t="s">
        <v>1119</v>
      </c>
      <c r="D151" s="125">
        <v>6000</v>
      </c>
      <c r="E151" s="45" t="s">
        <v>1309</v>
      </c>
      <c r="F151" s="45" t="s">
        <v>1310</v>
      </c>
    </row>
    <row r="152" spans="1:6" ht="38.25" x14ac:dyDescent="0.25">
      <c r="A152" s="375"/>
      <c r="B152" s="213" t="s">
        <v>49</v>
      </c>
      <c r="C152" s="213" t="s">
        <v>1123</v>
      </c>
      <c r="D152" s="255">
        <v>4300</v>
      </c>
      <c r="E152" s="45" t="s">
        <v>1311</v>
      </c>
      <c r="F152" s="45" t="s">
        <v>670</v>
      </c>
    </row>
    <row r="153" spans="1:6" ht="25.5" x14ac:dyDescent="0.25">
      <c r="A153" s="375"/>
      <c r="B153" s="214"/>
      <c r="C153" s="214"/>
      <c r="D153" s="256"/>
      <c r="E153" s="45" t="s">
        <v>1312</v>
      </c>
      <c r="F153" s="45" t="s">
        <v>1313</v>
      </c>
    </row>
    <row r="154" spans="1:6" ht="25.5" x14ac:dyDescent="0.25">
      <c r="A154" s="375"/>
      <c r="B154" s="215"/>
      <c r="C154" s="215"/>
      <c r="D154" s="257"/>
      <c r="E154" s="45" t="s">
        <v>1314</v>
      </c>
      <c r="F154" s="45" t="s">
        <v>1315</v>
      </c>
    </row>
    <row r="155" spans="1:6" ht="25.5" x14ac:dyDescent="0.25">
      <c r="A155" s="375"/>
      <c r="B155" s="213" t="s">
        <v>14</v>
      </c>
      <c r="C155" s="46" t="s">
        <v>27</v>
      </c>
      <c r="D155" s="125">
        <f>633996.25+0.25</f>
        <v>633996.5</v>
      </c>
      <c r="E155" s="45" t="s">
        <v>1316</v>
      </c>
      <c r="F155" s="45" t="s">
        <v>27</v>
      </c>
    </row>
    <row r="156" spans="1:6" ht="25.5" x14ac:dyDescent="0.25">
      <c r="A156" s="375"/>
      <c r="B156" s="215"/>
      <c r="C156" s="46" t="s">
        <v>15</v>
      </c>
      <c r="D156" s="125">
        <v>2463415.99016</v>
      </c>
      <c r="E156" s="45" t="s">
        <v>180</v>
      </c>
      <c r="F156" s="27" t="s">
        <v>181</v>
      </c>
    </row>
    <row r="157" spans="1:6" ht="38.25" x14ac:dyDescent="0.25">
      <c r="A157" s="375"/>
      <c r="B157" s="46" t="s">
        <v>1136</v>
      </c>
      <c r="C157" s="46" t="s">
        <v>679</v>
      </c>
      <c r="D157" s="125">
        <v>9700</v>
      </c>
      <c r="E157" s="45" t="s">
        <v>1317</v>
      </c>
      <c r="F157" s="45" t="s">
        <v>1318</v>
      </c>
    </row>
    <row r="158" spans="1:6" ht="25.5" x14ac:dyDescent="0.25">
      <c r="A158" s="375"/>
      <c r="B158" s="213" t="s">
        <v>800</v>
      </c>
      <c r="C158" s="213" t="s">
        <v>1139</v>
      </c>
      <c r="D158" s="272">
        <v>30000</v>
      </c>
      <c r="E158" s="223" t="s">
        <v>1319</v>
      </c>
      <c r="F158" s="45" t="s">
        <v>1320</v>
      </c>
    </row>
    <row r="159" spans="1:6" x14ac:dyDescent="0.25">
      <c r="A159" s="375"/>
      <c r="B159" s="214"/>
      <c r="C159" s="214"/>
      <c r="D159" s="300"/>
      <c r="E159" s="223"/>
      <c r="F159" s="45" t="s">
        <v>1321</v>
      </c>
    </row>
    <row r="160" spans="1:6" ht="38.25" x14ac:dyDescent="0.25">
      <c r="A160" s="375"/>
      <c r="B160" s="215"/>
      <c r="C160" s="215"/>
      <c r="D160" s="273"/>
      <c r="E160" s="223"/>
      <c r="F160" s="45" t="s">
        <v>1322</v>
      </c>
    </row>
    <row r="161" spans="1:6" ht="25.5" x14ac:dyDescent="0.25">
      <c r="A161" s="375"/>
      <c r="B161" s="213" t="s">
        <v>182</v>
      </c>
      <c r="C161" s="213" t="s">
        <v>1145</v>
      </c>
      <c r="D161" s="255">
        <v>27396</v>
      </c>
      <c r="E161" s="264" t="s">
        <v>1323</v>
      </c>
      <c r="F161" s="45" t="s">
        <v>1324</v>
      </c>
    </row>
    <row r="162" spans="1:6" x14ac:dyDescent="0.25">
      <c r="A162" s="375"/>
      <c r="B162" s="214"/>
      <c r="C162" s="214"/>
      <c r="D162" s="256"/>
      <c r="E162" s="316"/>
      <c r="F162" s="59" t="s">
        <v>1149</v>
      </c>
    </row>
    <row r="163" spans="1:6" x14ac:dyDescent="0.25">
      <c r="A163" s="375"/>
      <c r="B163" s="214"/>
      <c r="C163" s="215"/>
      <c r="D163" s="257"/>
      <c r="E163" s="316"/>
      <c r="F163" s="131" t="s">
        <v>1325</v>
      </c>
    </row>
    <row r="164" spans="1:6" ht="25.5" x14ac:dyDescent="0.25">
      <c r="A164" s="375"/>
      <c r="B164" s="215"/>
      <c r="C164" s="46" t="s">
        <v>1218</v>
      </c>
      <c r="D164" s="125">
        <v>23048</v>
      </c>
      <c r="E164" s="45" t="s">
        <v>1326</v>
      </c>
      <c r="F164" s="45" t="s">
        <v>1327</v>
      </c>
    </row>
    <row r="165" spans="1:6" ht="25.5" x14ac:dyDescent="0.25">
      <c r="A165" s="375"/>
      <c r="B165" s="213" t="s">
        <v>817</v>
      </c>
      <c r="C165" s="235" t="s">
        <v>1153</v>
      </c>
      <c r="D165" s="393">
        <f>2000+500000</f>
        <v>502000</v>
      </c>
      <c r="E165" s="223" t="s">
        <v>1328</v>
      </c>
      <c r="F165" s="45" t="s">
        <v>1329</v>
      </c>
    </row>
    <row r="166" spans="1:6" ht="25.5" x14ac:dyDescent="0.25">
      <c r="A166" s="375"/>
      <c r="B166" s="214"/>
      <c r="C166" s="271"/>
      <c r="D166" s="398"/>
      <c r="E166" s="223"/>
      <c r="F166" s="45" t="s">
        <v>1330</v>
      </c>
    </row>
    <row r="167" spans="1:6" ht="25.5" x14ac:dyDescent="0.25">
      <c r="A167" s="375"/>
      <c r="B167" s="215"/>
      <c r="C167" s="236"/>
      <c r="D167" s="394"/>
      <c r="E167" s="223"/>
      <c r="F167" s="45" t="s">
        <v>1331</v>
      </c>
    </row>
    <row r="168" spans="1:6" ht="38.25" x14ac:dyDescent="0.25">
      <c r="A168" s="375"/>
      <c r="B168" s="213" t="s">
        <v>892</v>
      </c>
      <c r="C168" s="299" t="s">
        <v>1157</v>
      </c>
      <c r="D168" s="409">
        <v>1632485.83</v>
      </c>
      <c r="E168" s="410" t="s">
        <v>1332</v>
      </c>
      <c r="F168" s="45" t="s">
        <v>1333</v>
      </c>
    </row>
    <row r="169" spans="1:6" ht="38.25" x14ac:dyDescent="0.25">
      <c r="A169" s="375"/>
      <c r="B169" s="214"/>
      <c r="C169" s="299"/>
      <c r="D169" s="409"/>
      <c r="E169" s="410"/>
      <c r="F169" s="45" t="s">
        <v>1334</v>
      </c>
    </row>
    <row r="170" spans="1:6" ht="38.25" x14ac:dyDescent="0.25">
      <c r="A170" s="375"/>
      <c r="B170" s="214"/>
      <c r="C170" s="299"/>
      <c r="D170" s="409"/>
      <c r="E170" s="410"/>
      <c r="F170" s="45" t="s">
        <v>1335</v>
      </c>
    </row>
    <row r="171" spans="1:6" ht="38.25" x14ac:dyDescent="0.25">
      <c r="A171" s="375"/>
      <c r="B171" s="214"/>
      <c r="C171" s="299"/>
      <c r="D171" s="409"/>
      <c r="E171" s="410"/>
      <c r="F171" s="45" t="s">
        <v>1336</v>
      </c>
    </row>
    <row r="172" spans="1:6" ht="25.5" x14ac:dyDescent="0.25">
      <c r="A172" s="375"/>
      <c r="B172" s="214"/>
      <c r="C172" s="299"/>
      <c r="D172" s="409"/>
      <c r="E172" s="410"/>
      <c r="F172" s="45" t="s">
        <v>1337</v>
      </c>
    </row>
    <row r="173" spans="1:6" x14ac:dyDescent="0.25">
      <c r="A173" s="375"/>
      <c r="B173" s="214"/>
      <c r="C173" s="299"/>
      <c r="D173" s="409"/>
      <c r="E173" s="410"/>
      <c r="F173" s="45" t="s">
        <v>1338</v>
      </c>
    </row>
    <row r="174" spans="1:6" ht="25.5" x14ac:dyDescent="0.25">
      <c r="A174" s="375"/>
      <c r="B174" s="214"/>
      <c r="C174" s="299"/>
      <c r="D174" s="409"/>
      <c r="E174" s="410"/>
      <c r="F174" s="45" t="s">
        <v>1339</v>
      </c>
    </row>
    <row r="175" spans="1:6" ht="38.25" x14ac:dyDescent="0.25">
      <c r="A175" s="375"/>
      <c r="B175" s="214"/>
      <c r="C175" s="258" t="s">
        <v>1162</v>
      </c>
      <c r="D175" s="255">
        <f>2495672.53*0+2514152.68</f>
        <v>2514152.6800000002</v>
      </c>
      <c r="E175" s="223" t="s">
        <v>1340</v>
      </c>
      <c r="F175" s="45" t="s">
        <v>1341</v>
      </c>
    </row>
    <row r="176" spans="1:6" ht="38.25" x14ac:dyDescent="0.25">
      <c r="A176" s="375"/>
      <c r="B176" s="214"/>
      <c r="C176" s="259"/>
      <c r="D176" s="256"/>
      <c r="E176" s="223"/>
      <c r="F176" s="45" t="s">
        <v>1342</v>
      </c>
    </row>
    <row r="177" spans="1:6" ht="38.25" x14ac:dyDescent="0.25">
      <c r="A177" s="375"/>
      <c r="B177" s="214"/>
      <c r="C177" s="259"/>
      <c r="D177" s="256"/>
      <c r="E177" s="223"/>
      <c r="F177" s="45" t="s">
        <v>1343</v>
      </c>
    </row>
    <row r="178" spans="1:6" ht="38.25" x14ac:dyDescent="0.25">
      <c r="A178" s="375"/>
      <c r="B178" s="214"/>
      <c r="C178" s="259"/>
      <c r="D178" s="256"/>
      <c r="E178" s="223"/>
      <c r="F178" s="45" t="s">
        <v>1344</v>
      </c>
    </row>
    <row r="179" spans="1:6" ht="38.25" x14ac:dyDescent="0.25">
      <c r="A179" s="375"/>
      <c r="B179" s="214"/>
      <c r="C179" s="259"/>
      <c r="D179" s="256"/>
      <c r="E179" s="223"/>
      <c r="F179" s="45" t="s">
        <v>1345</v>
      </c>
    </row>
    <row r="180" spans="1:6" ht="38.25" x14ac:dyDescent="0.25">
      <c r="A180" s="375"/>
      <c r="B180" s="214"/>
      <c r="C180" s="259"/>
      <c r="D180" s="256"/>
      <c r="E180" s="223"/>
      <c r="F180" s="45" t="s">
        <v>1346</v>
      </c>
    </row>
    <row r="181" spans="1:6" ht="25.5" x14ac:dyDescent="0.25">
      <c r="A181" s="375"/>
      <c r="B181" s="214"/>
      <c r="C181" s="259"/>
      <c r="D181" s="256"/>
      <c r="E181" s="223"/>
      <c r="F181" s="45" t="s">
        <v>1347</v>
      </c>
    </row>
    <row r="182" spans="1:6" ht="25.5" x14ac:dyDescent="0.25">
      <c r="A182" s="375"/>
      <c r="B182" s="214"/>
      <c r="C182" s="259"/>
      <c r="D182" s="256"/>
      <c r="E182" s="223"/>
      <c r="F182" s="45" t="s">
        <v>1348</v>
      </c>
    </row>
    <row r="183" spans="1:6" ht="38.25" x14ac:dyDescent="0.25">
      <c r="A183" s="375"/>
      <c r="B183" s="214"/>
      <c r="C183" s="259"/>
      <c r="D183" s="256"/>
      <c r="E183" s="223"/>
      <c r="F183" s="45" t="s">
        <v>1349</v>
      </c>
    </row>
    <row r="184" spans="1:6" ht="25.5" x14ac:dyDescent="0.25">
      <c r="A184" s="375"/>
      <c r="B184" s="214"/>
      <c r="C184" s="259"/>
      <c r="D184" s="256"/>
      <c r="E184" s="223"/>
      <c r="F184" s="45" t="s">
        <v>1350</v>
      </c>
    </row>
    <row r="185" spans="1:6" ht="25.5" x14ac:dyDescent="0.25">
      <c r="A185" s="375"/>
      <c r="B185" s="214"/>
      <c r="C185" s="259"/>
      <c r="D185" s="256"/>
      <c r="E185" s="223"/>
      <c r="F185" s="45" t="s">
        <v>1351</v>
      </c>
    </row>
    <row r="186" spans="1:6" ht="38.25" x14ac:dyDescent="0.25">
      <c r="A186" s="375"/>
      <c r="B186" s="214"/>
      <c r="C186" s="259"/>
      <c r="D186" s="256"/>
      <c r="E186" s="223"/>
      <c r="F186" s="45" t="s">
        <v>1352</v>
      </c>
    </row>
    <row r="187" spans="1:6" ht="25.5" x14ac:dyDescent="0.25">
      <c r="A187" s="375"/>
      <c r="B187" s="214"/>
      <c r="C187" s="259"/>
      <c r="D187" s="256"/>
      <c r="E187" s="223"/>
      <c r="F187" s="45" t="s">
        <v>1353</v>
      </c>
    </row>
    <row r="188" spans="1:6" ht="38.25" x14ac:dyDescent="0.25">
      <c r="A188" s="375"/>
      <c r="B188" s="214"/>
      <c r="C188" s="259"/>
      <c r="D188" s="256"/>
      <c r="E188" s="223"/>
      <c r="F188" s="45" t="s">
        <v>1354</v>
      </c>
    </row>
    <row r="189" spans="1:6" ht="25.5" x14ac:dyDescent="0.25">
      <c r="A189" s="375"/>
      <c r="B189" s="214"/>
      <c r="C189" s="259"/>
      <c r="D189" s="256"/>
      <c r="E189" s="223"/>
      <c r="F189" s="45" t="s">
        <v>1355</v>
      </c>
    </row>
    <row r="190" spans="1:6" ht="25.5" x14ac:dyDescent="0.25">
      <c r="A190" s="375"/>
      <c r="B190" s="214"/>
      <c r="C190" s="259"/>
      <c r="D190" s="256"/>
      <c r="E190" s="223"/>
      <c r="F190" s="45" t="s">
        <v>1356</v>
      </c>
    </row>
    <row r="191" spans="1:6" ht="51" x14ac:dyDescent="0.25">
      <c r="A191" s="375"/>
      <c r="B191" s="214"/>
      <c r="C191" s="259"/>
      <c r="D191" s="256"/>
      <c r="E191" s="223"/>
      <c r="F191" s="45" t="s">
        <v>1357</v>
      </c>
    </row>
    <row r="192" spans="1:6" ht="25.5" x14ac:dyDescent="0.25">
      <c r="A192" s="375"/>
      <c r="B192" s="214"/>
      <c r="C192" s="259"/>
      <c r="D192" s="256"/>
      <c r="E192" s="223"/>
      <c r="F192" s="45" t="s">
        <v>1358</v>
      </c>
    </row>
    <row r="193" spans="1:6" ht="38.25" x14ac:dyDescent="0.25">
      <c r="A193" s="375"/>
      <c r="B193" s="214"/>
      <c r="C193" s="259"/>
      <c r="D193" s="256"/>
      <c r="E193" s="223"/>
      <c r="F193" s="45" t="s">
        <v>1359</v>
      </c>
    </row>
    <row r="194" spans="1:6" ht="38.25" x14ac:dyDescent="0.25">
      <c r="A194" s="375"/>
      <c r="B194" s="214"/>
      <c r="C194" s="259"/>
      <c r="D194" s="256"/>
      <c r="E194" s="223"/>
      <c r="F194" s="45" t="s">
        <v>1360</v>
      </c>
    </row>
    <row r="195" spans="1:6" ht="25.5" x14ac:dyDescent="0.25">
      <c r="A195" s="375"/>
      <c r="B195" s="214"/>
      <c r="C195" s="259"/>
      <c r="D195" s="256"/>
      <c r="E195" s="223"/>
      <c r="F195" s="45" t="s">
        <v>1361</v>
      </c>
    </row>
    <row r="196" spans="1:6" ht="38.25" x14ac:dyDescent="0.25">
      <c r="A196" s="375"/>
      <c r="B196" s="214"/>
      <c r="C196" s="259"/>
      <c r="D196" s="256"/>
      <c r="E196" s="223"/>
      <c r="F196" s="45" t="s">
        <v>1362</v>
      </c>
    </row>
    <row r="197" spans="1:6" ht="25.5" x14ac:dyDescent="0.25">
      <c r="A197" s="375"/>
      <c r="B197" s="214"/>
      <c r="C197" s="259"/>
      <c r="D197" s="256"/>
      <c r="E197" s="223"/>
      <c r="F197" s="45" t="s">
        <v>1363</v>
      </c>
    </row>
    <row r="198" spans="1:6" ht="38.25" x14ac:dyDescent="0.25">
      <c r="A198" s="375"/>
      <c r="B198" s="215"/>
      <c r="C198" s="260"/>
      <c r="D198" s="257"/>
      <c r="E198" s="223"/>
      <c r="F198" s="45" t="s">
        <v>1364</v>
      </c>
    </row>
    <row r="199" spans="1:6" ht="25.5" x14ac:dyDescent="0.25">
      <c r="A199" s="375"/>
      <c r="B199" s="299" t="s">
        <v>1183</v>
      </c>
      <c r="C199" s="299" t="s">
        <v>1184</v>
      </c>
      <c r="D199" s="272">
        <v>63000</v>
      </c>
      <c r="E199" s="45" t="s">
        <v>1365</v>
      </c>
      <c r="F199" s="45" t="s">
        <v>1366</v>
      </c>
    </row>
    <row r="200" spans="1:6" ht="63.75" x14ac:dyDescent="0.25">
      <c r="A200" s="375"/>
      <c r="B200" s="299"/>
      <c r="C200" s="299"/>
      <c r="D200" s="300"/>
      <c r="E200" s="45" t="s">
        <v>1367</v>
      </c>
      <c r="F200" s="45" t="s">
        <v>1368</v>
      </c>
    </row>
    <row r="201" spans="1:6" ht="51" x14ac:dyDescent="0.25">
      <c r="A201" s="375"/>
      <c r="B201" s="299"/>
      <c r="C201" s="299"/>
      <c r="D201" s="300"/>
      <c r="E201" s="45" t="s">
        <v>1369</v>
      </c>
      <c r="F201" s="45" t="s">
        <v>1370</v>
      </c>
    </row>
    <row r="202" spans="1:6" ht="38.25" x14ac:dyDescent="0.25">
      <c r="A202" s="375"/>
      <c r="B202" s="299"/>
      <c r="C202" s="299"/>
      <c r="D202" s="300"/>
      <c r="E202" s="45" t="s">
        <v>1371</v>
      </c>
      <c r="F202" s="45" t="s">
        <v>1372</v>
      </c>
    </row>
    <row r="203" spans="1:6" ht="38.25" x14ac:dyDescent="0.25">
      <c r="A203" s="375"/>
      <c r="B203" s="213"/>
      <c r="C203" s="213"/>
      <c r="D203" s="300"/>
      <c r="E203" s="53" t="s">
        <v>1373</v>
      </c>
      <c r="F203" s="53" t="s">
        <v>1374</v>
      </c>
    </row>
    <row r="204" spans="1:6" x14ac:dyDescent="0.25">
      <c r="A204" s="408" t="s">
        <v>1193</v>
      </c>
      <c r="B204" s="408"/>
      <c r="C204" s="408"/>
      <c r="D204" s="129">
        <f>SUM(D145:D203)</f>
        <v>8394695.0001599994</v>
      </c>
      <c r="E204" s="130"/>
      <c r="F204" s="130"/>
    </row>
    <row r="206" spans="1:6" x14ac:dyDescent="0.25">
      <c r="A206" s="367" t="s">
        <v>0</v>
      </c>
      <c r="B206" s="367" t="s">
        <v>1</v>
      </c>
      <c r="C206" s="367" t="s">
        <v>2</v>
      </c>
      <c r="D206" s="367" t="s">
        <v>3</v>
      </c>
      <c r="E206" s="241" t="s">
        <v>4</v>
      </c>
      <c r="F206" s="241" t="s">
        <v>5</v>
      </c>
    </row>
    <row r="207" spans="1:6" x14ac:dyDescent="0.25">
      <c r="A207" s="368"/>
      <c r="B207" s="368"/>
      <c r="C207" s="368"/>
      <c r="D207" s="368"/>
      <c r="E207" s="242"/>
      <c r="F207" s="242"/>
    </row>
    <row r="208" spans="1:6" x14ac:dyDescent="0.25">
      <c r="A208" s="383" t="s">
        <v>1375</v>
      </c>
      <c r="B208" s="213" t="s">
        <v>1100</v>
      </c>
      <c r="C208" s="213" t="s">
        <v>1101</v>
      </c>
      <c r="D208" s="255">
        <v>90000</v>
      </c>
      <c r="E208" s="237" t="s">
        <v>1376</v>
      </c>
      <c r="F208" s="224" t="s">
        <v>1204</v>
      </c>
    </row>
    <row r="209" spans="1:6" x14ac:dyDescent="0.25">
      <c r="A209" s="375"/>
      <c r="B209" s="214"/>
      <c r="C209" s="214"/>
      <c r="D209" s="256"/>
      <c r="E209" s="237"/>
      <c r="F209" s="225"/>
    </row>
    <row r="210" spans="1:6" x14ac:dyDescent="0.25">
      <c r="A210" s="375"/>
      <c r="B210" s="214"/>
      <c r="C210" s="214"/>
      <c r="D210" s="256"/>
      <c r="E210" s="237"/>
      <c r="F210" s="225"/>
    </row>
    <row r="211" spans="1:6" x14ac:dyDescent="0.25">
      <c r="A211" s="375"/>
      <c r="B211" s="215"/>
      <c r="C211" s="215"/>
      <c r="D211" s="257"/>
      <c r="E211" s="237"/>
      <c r="F211" s="226"/>
    </row>
    <row r="212" spans="1:6" ht="26.25" x14ac:dyDescent="0.25">
      <c r="A212" s="375"/>
      <c r="B212" s="258" t="s">
        <v>182</v>
      </c>
      <c r="C212" s="46" t="s">
        <v>1218</v>
      </c>
      <c r="D212" s="125">
        <v>29300</v>
      </c>
      <c r="E212" s="52" t="s">
        <v>1377</v>
      </c>
      <c r="F212" s="52" t="s">
        <v>1327</v>
      </c>
    </row>
    <row r="213" spans="1:6" x14ac:dyDescent="0.25">
      <c r="A213" s="375"/>
      <c r="B213" s="259"/>
      <c r="C213" s="213" t="s">
        <v>1145</v>
      </c>
      <c r="D213" s="272">
        <v>47000</v>
      </c>
      <c r="E213" s="223" t="s">
        <v>1378</v>
      </c>
      <c r="F213" s="59" t="s">
        <v>1379</v>
      </c>
    </row>
    <row r="214" spans="1:6" ht="26.25" x14ac:dyDescent="0.25">
      <c r="A214" s="375"/>
      <c r="B214" s="259"/>
      <c r="C214" s="214"/>
      <c r="D214" s="300"/>
      <c r="E214" s="223"/>
      <c r="F214" s="52" t="s">
        <v>1380</v>
      </c>
    </row>
    <row r="215" spans="1:6" x14ac:dyDescent="0.25">
      <c r="A215" s="375"/>
      <c r="B215" s="260"/>
      <c r="C215" s="215"/>
      <c r="D215" s="273"/>
      <c r="E215" s="223"/>
      <c r="F215" s="59" t="s">
        <v>1381</v>
      </c>
    </row>
    <row r="216" spans="1:6" x14ac:dyDescent="0.25">
      <c r="A216" s="375"/>
      <c r="B216" s="213" t="s">
        <v>310</v>
      </c>
      <c r="C216" s="213" t="s">
        <v>1104</v>
      </c>
      <c r="D216" s="255">
        <v>186300</v>
      </c>
      <c r="E216" s="59" t="s">
        <v>1382</v>
      </c>
      <c r="F216" s="59" t="s">
        <v>1383</v>
      </c>
    </row>
    <row r="217" spans="1:6" ht="26.25" x14ac:dyDescent="0.25">
      <c r="A217" s="375"/>
      <c r="B217" s="214"/>
      <c r="C217" s="214"/>
      <c r="D217" s="256"/>
      <c r="E217" s="52" t="s">
        <v>1384</v>
      </c>
      <c r="F217" s="59" t="s">
        <v>1385</v>
      </c>
    </row>
    <row r="218" spans="1:6" ht="26.25" x14ac:dyDescent="0.25">
      <c r="A218" s="375"/>
      <c r="B218" s="214"/>
      <c r="C218" s="214"/>
      <c r="D218" s="256"/>
      <c r="E218" s="52" t="s">
        <v>1386</v>
      </c>
      <c r="F218" s="59" t="s">
        <v>1385</v>
      </c>
    </row>
    <row r="219" spans="1:6" x14ac:dyDescent="0.25">
      <c r="A219" s="375"/>
      <c r="B219" s="214"/>
      <c r="C219" s="214"/>
      <c r="D219" s="256"/>
      <c r="E219" s="52" t="s">
        <v>1387</v>
      </c>
      <c r="F219" s="59" t="s">
        <v>1388</v>
      </c>
    </row>
    <row r="220" spans="1:6" ht="39" x14ac:dyDescent="0.25">
      <c r="A220" s="375"/>
      <c r="B220" s="213" t="s">
        <v>49</v>
      </c>
      <c r="C220" s="213" t="s">
        <v>1123</v>
      </c>
      <c r="D220" s="255">
        <v>23555</v>
      </c>
      <c r="E220" s="52" t="s">
        <v>1389</v>
      </c>
      <c r="F220" s="52" t="s">
        <v>1390</v>
      </c>
    </row>
    <row r="221" spans="1:6" ht="26.25" x14ac:dyDescent="0.25">
      <c r="A221" s="375"/>
      <c r="B221" s="214"/>
      <c r="C221" s="214"/>
      <c r="D221" s="256"/>
      <c r="E221" s="59" t="s">
        <v>1391</v>
      </c>
      <c r="F221" s="52" t="s">
        <v>1392</v>
      </c>
    </row>
    <row r="222" spans="1:6" ht="26.25" x14ac:dyDescent="0.25">
      <c r="A222" s="375"/>
      <c r="B222" s="215"/>
      <c r="C222" s="215"/>
      <c r="D222" s="257"/>
      <c r="E222" s="59" t="s">
        <v>1393</v>
      </c>
      <c r="F222" s="52" t="s">
        <v>1198</v>
      </c>
    </row>
    <row r="223" spans="1:6" ht="26.25" x14ac:dyDescent="0.25">
      <c r="A223" s="375"/>
      <c r="B223" s="213" t="s">
        <v>1118</v>
      </c>
      <c r="C223" s="213" t="s">
        <v>1119</v>
      </c>
      <c r="D223" s="411">
        <v>28500</v>
      </c>
      <c r="E223" s="413" t="s">
        <v>1394</v>
      </c>
      <c r="F223" s="52" t="s">
        <v>1395</v>
      </c>
    </row>
    <row r="224" spans="1:6" x14ac:dyDescent="0.25">
      <c r="A224" s="375"/>
      <c r="B224" s="215"/>
      <c r="C224" s="215"/>
      <c r="D224" s="412"/>
      <c r="E224" s="413"/>
      <c r="F224" s="59" t="s">
        <v>1396</v>
      </c>
    </row>
    <row r="225" spans="1:6" x14ac:dyDescent="0.25">
      <c r="A225" s="375"/>
      <c r="B225" s="213" t="s">
        <v>1183</v>
      </c>
      <c r="C225" s="213" t="s">
        <v>1184</v>
      </c>
      <c r="D225" s="411">
        <v>32500</v>
      </c>
      <c r="E225" s="59" t="s">
        <v>1397</v>
      </c>
      <c r="F225" s="57" t="s">
        <v>1398</v>
      </c>
    </row>
    <row r="226" spans="1:6" x14ac:dyDescent="0.25">
      <c r="A226" s="375"/>
      <c r="B226" s="215"/>
      <c r="C226" s="215"/>
      <c r="D226" s="412"/>
      <c r="E226" s="59" t="s">
        <v>1399</v>
      </c>
      <c r="F226" s="57" t="s">
        <v>1400</v>
      </c>
    </row>
    <row r="227" spans="1:6" ht="39" x14ac:dyDescent="0.25">
      <c r="A227" s="375"/>
      <c r="B227" s="46" t="s">
        <v>1136</v>
      </c>
      <c r="C227" s="46" t="s">
        <v>679</v>
      </c>
      <c r="D227" s="125">
        <v>4802.03</v>
      </c>
      <c r="E227" s="52" t="s">
        <v>1401</v>
      </c>
      <c r="F227" s="52" t="s">
        <v>1402</v>
      </c>
    </row>
    <row r="228" spans="1:6" x14ac:dyDescent="0.25">
      <c r="A228" s="375"/>
      <c r="B228" s="213" t="s">
        <v>892</v>
      </c>
      <c r="C228" s="213" t="s">
        <v>1225</v>
      </c>
      <c r="D228" s="411">
        <v>627105.68999999994</v>
      </c>
      <c r="E228" s="237" t="s">
        <v>1332</v>
      </c>
      <c r="F228" s="52" t="s">
        <v>1403</v>
      </c>
    </row>
    <row r="229" spans="1:6" ht="26.25" x14ac:dyDescent="0.25">
      <c r="A229" s="375"/>
      <c r="B229" s="214"/>
      <c r="C229" s="214"/>
      <c r="D229" s="414"/>
      <c r="E229" s="237"/>
      <c r="F229" s="52" t="s">
        <v>1404</v>
      </c>
    </row>
    <row r="230" spans="1:6" x14ac:dyDescent="0.25">
      <c r="A230" s="375"/>
      <c r="B230" s="214"/>
      <c r="C230" s="214"/>
      <c r="D230" s="414"/>
      <c r="E230" s="237"/>
      <c r="F230" s="52" t="s">
        <v>1405</v>
      </c>
    </row>
    <row r="231" spans="1:6" ht="39" x14ac:dyDescent="0.25">
      <c r="A231" s="375"/>
      <c r="B231" s="214"/>
      <c r="C231" s="214"/>
      <c r="D231" s="414"/>
      <c r="E231" s="237"/>
      <c r="F231" s="52" t="s">
        <v>1406</v>
      </c>
    </row>
    <row r="232" spans="1:6" ht="39" x14ac:dyDescent="0.25">
      <c r="A232" s="375"/>
      <c r="B232" s="214"/>
      <c r="C232" s="214"/>
      <c r="D232" s="414"/>
      <c r="E232" s="237"/>
      <c r="F232" s="52" t="s">
        <v>1407</v>
      </c>
    </row>
    <row r="233" spans="1:6" x14ac:dyDescent="0.25">
      <c r="A233" s="375"/>
      <c r="B233" s="214"/>
      <c r="C233" s="215"/>
      <c r="D233" s="412"/>
      <c r="E233" s="237"/>
      <c r="F233" s="59" t="s">
        <v>1408</v>
      </c>
    </row>
    <row r="234" spans="1:6" ht="39" x14ac:dyDescent="0.25">
      <c r="A234" s="375"/>
      <c r="B234" s="214"/>
      <c r="C234" s="213" t="s">
        <v>1252</v>
      </c>
      <c r="D234" s="255">
        <v>1250255.75</v>
      </c>
      <c r="E234" s="223" t="s">
        <v>1409</v>
      </c>
      <c r="F234" s="52" t="s">
        <v>1410</v>
      </c>
    </row>
    <row r="235" spans="1:6" ht="39" x14ac:dyDescent="0.25">
      <c r="A235" s="375"/>
      <c r="B235" s="214"/>
      <c r="C235" s="214"/>
      <c r="D235" s="256"/>
      <c r="E235" s="223"/>
      <c r="F235" s="52" t="s">
        <v>1411</v>
      </c>
    </row>
    <row r="236" spans="1:6" ht="39" x14ac:dyDescent="0.25">
      <c r="A236" s="375"/>
      <c r="B236" s="214"/>
      <c r="C236" s="214"/>
      <c r="D236" s="256"/>
      <c r="E236" s="223"/>
      <c r="F236" s="52" t="s">
        <v>1412</v>
      </c>
    </row>
    <row r="237" spans="1:6" ht="39" x14ac:dyDescent="0.25">
      <c r="A237" s="375"/>
      <c r="B237" s="214"/>
      <c r="C237" s="214"/>
      <c r="D237" s="256"/>
      <c r="E237" s="223"/>
      <c r="F237" s="52" t="s">
        <v>1413</v>
      </c>
    </row>
    <row r="238" spans="1:6" ht="26.25" x14ac:dyDescent="0.25">
      <c r="A238" s="375"/>
      <c r="B238" s="213" t="s">
        <v>800</v>
      </c>
      <c r="C238" s="213" t="s">
        <v>1139</v>
      </c>
      <c r="D238" s="411">
        <v>292162.73</v>
      </c>
      <c r="E238" s="237" t="s">
        <v>1414</v>
      </c>
      <c r="F238" s="117" t="s">
        <v>1415</v>
      </c>
    </row>
    <row r="239" spans="1:6" ht="26.25" x14ac:dyDescent="0.25">
      <c r="A239" s="375"/>
      <c r="B239" s="214"/>
      <c r="C239" s="214"/>
      <c r="D239" s="414"/>
      <c r="E239" s="237"/>
      <c r="F239" s="117" t="s">
        <v>1416</v>
      </c>
    </row>
    <row r="240" spans="1:6" ht="39" x14ac:dyDescent="0.25">
      <c r="A240" s="375"/>
      <c r="B240" s="214"/>
      <c r="C240" s="214"/>
      <c r="D240" s="414"/>
      <c r="E240" s="237"/>
      <c r="F240" s="117" t="s">
        <v>1417</v>
      </c>
    </row>
    <row r="241" spans="1:6" x14ac:dyDescent="0.25">
      <c r="A241" s="375"/>
      <c r="B241" s="214"/>
      <c r="C241" s="214"/>
      <c r="D241" s="414"/>
      <c r="E241" s="237"/>
      <c r="F241" s="132" t="s">
        <v>1418</v>
      </c>
    </row>
    <row r="242" spans="1:6" ht="26.25" x14ac:dyDescent="0.25">
      <c r="A242" s="375"/>
      <c r="B242" s="215"/>
      <c r="C242" s="215"/>
      <c r="D242" s="412"/>
      <c r="E242" s="237"/>
      <c r="F242" s="117" t="s">
        <v>1419</v>
      </c>
    </row>
    <row r="243" spans="1:6" ht="39" x14ac:dyDescent="0.25">
      <c r="A243" s="375"/>
      <c r="B243" s="213" t="s">
        <v>817</v>
      </c>
      <c r="C243" s="213" t="s">
        <v>1153</v>
      </c>
      <c r="D243" s="255">
        <v>1105453.31</v>
      </c>
      <c r="E243" s="224" t="s">
        <v>1420</v>
      </c>
      <c r="F243" s="52" t="s">
        <v>1421</v>
      </c>
    </row>
    <row r="244" spans="1:6" ht="26.25" x14ac:dyDescent="0.25">
      <c r="A244" s="375"/>
      <c r="B244" s="214"/>
      <c r="C244" s="214"/>
      <c r="D244" s="256"/>
      <c r="E244" s="225"/>
      <c r="F244" s="52" t="s">
        <v>1422</v>
      </c>
    </row>
    <row r="245" spans="1:6" ht="39" x14ac:dyDescent="0.25">
      <c r="A245" s="375"/>
      <c r="B245" s="1"/>
      <c r="C245" s="214"/>
      <c r="D245" s="256"/>
      <c r="E245" s="225"/>
      <c r="F245" s="52" t="s">
        <v>1423</v>
      </c>
    </row>
    <row r="246" spans="1:6" x14ac:dyDescent="0.25">
      <c r="A246" s="375"/>
      <c r="B246" s="1"/>
      <c r="C246" s="214"/>
      <c r="D246" s="256"/>
      <c r="E246" s="225"/>
      <c r="F246" s="52" t="s">
        <v>1424</v>
      </c>
    </row>
    <row r="247" spans="1:6" x14ac:dyDescent="0.25">
      <c r="A247" s="375"/>
      <c r="B247" s="1"/>
      <c r="C247" s="1"/>
      <c r="D247" s="44"/>
      <c r="E247" s="6"/>
      <c r="F247" s="52" t="s">
        <v>1425</v>
      </c>
    </row>
    <row r="248" spans="1:6" x14ac:dyDescent="0.25">
      <c r="A248" s="375"/>
      <c r="B248" s="213" t="s">
        <v>14</v>
      </c>
      <c r="C248" s="213" t="s">
        <v>27</v>
      </c>
      <c r="D248" s="272">
        <v>509078.32</v>
      </c>
      <c r="E248" s="237" t="s">
        <v>1426</v>
      </c>
      <c r="F248" s="59"/>
    </row>
    <row r="249" spans="1:6" x14ac:dyDescent="0.25">
      <c r="A249" s="375"/>
      <c r="B249" s="214"/>
      <c r="C249" s="214"/>
      <c r="D249" s="300"/>
      <c r="E249" s="237"/>
      <c r="F249" s="59"/>
    </row>
    <row r="250" spans="1:6" x14ac:dyDescent="0.25">
      <c r="A250" s="375"/>
      <c r="B250" s="214"/>
      <c r="C250" s="214"/>
      <c r="D250" s="300"/>
      <c r="E250" s="237"/>
      <c r="F250" s="59"/>
    </row>
    <row r="251" spans="1:6" ht="26.25" x14ac:dyDescent="0.25">
      <c r="A251" s="375"/>
      <c r="B251" s="214"/>
      <c r="C251" s="214"/>
      <c r="D251" s="300"/>
      <c r="E251" s="237"/>
      <c r="F251" s="52" t="s">
        <v>1427</v>
      </c>
    </row>
    <row r="252" spans="1:6" ht="77.25" x14ac:dyDescent="0.25">
      <c r="A252" s="375"/>
      <c r="B252" s="214"/>
      <c r="C252" s="214"/>
      <c r="D252" s="300"/>
      <c r="E252" s="237"/>
      <c r="F252" s="52" t="s">
        <v>1428</v>
      </c>
    </row>
    <row r="253" spans="1:6" ht="26.25" x14ac:dyDescent="0.25">
      <c r="A253" s="375"/>
      <c r="B253" s="214"/>
      <c r="C253" s="214"/>
      <c r="D253" s="300"/>
      <c r="E253" s="237"/>
      <c r="F253" s="52" t="s">
        <v>1429</v>
      </c>
    </row>
    <row r="254" spans="1:6" ht="39" x14ac:dyDescent="0.25">
      <c r="A254" s="375"/>
      <c r="B254" s="214"/>
      <c r="C254" s="215"/>
      <c r="D254" s="273"/>
      <c r="E254" s="237"/>
      <c r="F254" s="52" t="s">
        <v>1430</v>
      </c>
    </row>
    <row r="255" spans="1:6" ht="25.5" x14ac:dyDescent="0.25">
      <c r="A255" s="375"/>
      <c r="B255" s="214"/>
      <c r="C255" s="35" t="s">
        <v>257</v>
      </c>
      <c r="D255" s="40">
        <v>1514231.49826</v>
      </c>
      <c r="E255" s="53" t="s">
        <v>16</v>
      </c>
      <c r="F255" s="5" t="s">
        <v>17</v>
      </c>
    </row>
    <row r="256" spans="1:6" x14ac:dyDescent="0.25">
      <c r="A256" s="302" t="s">
        <v>1193</v>
      </c>
      <c r="B256" s="302"/>
      <c r="C256" s="302"/>
      <c r="D256" s="136">
        <f>SUM(D208:D255)</f>
        <v>5740244.3282599999</v>
      </c>
      <c r="E256" s="133"/>
      <c r="F256" s="133"/>
    </row>
    <row r="258" spans="1:6" x14ac:dyDescent="0.25">
      <c r="A258" s="367" t="s">
        <v>0</v>
      </c>
      <c r="B258" s="367" t="s">
        <v>1</v>
      </c>
      <c r="C258" s="367" t="s">
        <v>2</v>
      </c>
      <c r="D258" s="367" t="s">
        <v>3</v>
      </c>
      <c r="E258" s="241" t="s">
        <v>4</v>
      </c>
      <c r="F258" s="241" t="s">
        <v>5</v>
      </c>
    </row>
    <row r="259" spans="1:6" x14ac:dyDescent="0.25">
      <c r="A259" s="368"/>
      <c r="B259" s="368"/>
      <c r="C259" s="368"/>
      <c r="D259" s="368"/>
      <c r="E259" s="242"/>
      <c r="F259" s="242"/>
    </row>
    <row r="260" spans="1:6" ht="153" x14ac:dyDescent="0.25">
      <c r="A260" s="383" t="s">
        <v>1431</v>
      </c>
      <c r="B260" s="213" t="s">
        <v>892</v>
      </c>
      <c r="C260" s="46" t="s">
        <v>1225</v>
      </c>
      <c r="D260" s="125">
        <f>141347.04+13683.52</f>
        <v>155030.56</v>
      </c>
      <c r="E260" s="33" t="s">
        <v>1432</v>
      </c>
      <c r="F260" s="134" t="s">
        <v>1433</v>
      </c>
    </row>
    <row r="261" spans="1:6" ht="153" x14ac:dyDescent="0.25">
      <c r="A261" s="375"/>
      <c r="B261" s="214"/>
      <c r="C261" s="213" t="s">
        <v>1434</v>
      </c>
      <c r="D261" s="272">
        <v>1234384.83</v>
      </c>
      <c r="E261" s="223" t="s">
        <v>1435</v>
      </c>
      <c r="F261" s="134" t="s">
        <v>1436</v>
      </c>
    </row>
    <row r="262" spans="1:6" ht="229.5" x14ac:dyDescent="0.25">
      <c r="A262" s="375"/>
      <c r="B262" s="214"/>
      <c r="C262" s="214"/>
      <c r="D262" s="300"/>
      <c r="E262" s="223"/>
      <c r="F262" s="134" t="s">
        <v>1437</v>
      </c>
    </row>
    <row r="263" spans="1:6" ht="114.75" x14ac:dyDescent="0.25">
      <c r="A263" s="375"/>
      <c r="B263" s="214"/>
      <c r="C263" s="214"/>
      <c r="D263" s="300"/>
      <c r="E263" s="223"/>
      <c r="F263" s="134" t="s">
        <v>1438</v>
      </c>
    </row>
    <row r="264" spans="1:6" ht="128.25" x14ac:dyDescent="0.25">
      <c r="A264" s="375"/>
      <c r="B264" s="214"/>
      <c r="C264" s="214"/>
      <c r="D264" s="300"/>
      <c r="E264" s="223"/>
      <c r="F264" s="52" t="s">
        <v>1439</v>
      </c>
    </row>
    <row r="265" spans="1:6" ht="51" x14ac:dyDescent="0.25">
      <c r="A265" s="375"/>
      <c r="B265" s="214"/>
      <c r="C265" s="214"/>
      <c r="D265" s="300"/>
      <c r="E265" s="223"/>
      <c r="F265" s="134" t="s">
        <v>1440</v>
      </c>
    </row>
    <row r="266" spans="1:6" ht="102.75" x14ac:dyDescent="0.25">
      <c r="A266" s="375"/>
      <c r="B266" s="214"/>
      <c r="C266" s="214"/>
      <c r="D266" s="300"/>
      <c r="E266" s="223"/>
      <c r="F266" s="52" t="s">
        <v>1441</v>
      </c>
    </row>
    <row r="267" spans="1:6" ht="51.75" x14ac:dyDescent="0.25">
      <c r="A267" s="375"/>
      <c r="B267" s="215"/>
      <c r="C267" s="215"/>
      <c r="D267" s="273"/>
      <c r="E267" s="223"/>
      <c r="F267" s="52" t="s">
        <v>1442</v>
      </c>
    </row>
    <row r="268" spans="1:6" ht="26.25" x14ac:dyDescent="0.25">
      <c r="A268" s="375"/>
      <c r="B268" s="213" t="s">
        <v>49</v>
      </c>
      <c r="C268" s="213" t="s">
        <v>1123</v>
      </c>
      <c r="D268" s="411">
        <v>13100</v>
      </c>
      <c r="E268" s="413" t="s">
        <v>1443</v>
      </c>
      <c r="F268" s="52" t="s">
        <v>1444</v>
      </c>
    </row>
    <row r="269" spans="1:6" x14ac:dyDescent="0.25">
      <c r="A269" s="375"/>
      <c r="B269" s="214"/>
      <c r="C269" s="214"/>
      <c r="D269" s="414"/>
      <c r="E269" s="413"/>
      <c r="F269" s="52" t="s">
        <v>1445</v>
      </c>
    </row>
    <row r="270" spans="1:6" ht="26.25" x14ac:dyDescent="0.25">
      <c r="A270" s="375"/>
      <c r="B270" s="214"/>
      <c r="C270" s="214"/>
      <c r="D270" s="414"/>
      <c r="E270" s="52" t="s">
        <v>1446</v>
      </c>
      <c r="F270" s="52" t="s">
        <v>1447</v>
      </c>
    </row>
    <row r="271" spans="1:6" ht="26.25" x14ac:dyDescent="0.25">
      <c r="A271" s="375"/>
      <c r="B271" s="215"/>
      <c r="C271" s="215"/>
      <c r="D271" s="412"/>
      <c r="E271" s="52" t="s">
        <v>1448</v>
      </c>
      <c r="F271" s="52" t="s">
        <v>1198</v>
      </c>
    </row>
    <row r="272" spans="1:6" ht="39" x14ac:dyDescent="0.25">
      <c r="A272" s="375"/>
      <c r="B272" s="46" t="s">
        <v>1100</v>
      </c>
      <c r="C272" s="46" t="s">
        <v>1101</v>
      </c>
      <c r="D272" s="125">
        <v>178092.4</v>
      </c>
      <c r="E272" s="52" t="s">
        <v>1449</v>
      </c>
      <c r="F272" s="132" t="s">
        <v>1204</v>
      </c>
    </row>
    <row r="273" spans="1:6" ht="39" x14ac:dyDescent="0.25">
      <c r="A273" s="375"/>
      <c r="B273" s="46" t="s">
        <v>1118</v>
      </c>
      <c r="C273" s="46" t="s">
        <v>1119</v>
      </c>
      <c r="D273" s="125">
        <v>17285</v>
      </c>
      <c r="E273" s="52" t="s">
        <v>1450</v>
      </c>
      <c r="F273" s="52" t="s">
        <v>1451</v>
      </c>
    </row>
    <row r="274" spans="1:6" ht="204" x14ac:dyDescent="0.25">
      <c r="A274" s="375"/>
      <c r="B274" s="46" t="s">
        <v>800</v>
      </c>
      <c r="C274" s="46" t="s">
        <v>1139</v>
      </c>
      <c r="D274" s="125">
        <v>141347.04</v>
      </c>
      <c r="E274" s="45" t="s">
        <v>1452</v>
      </c>
      <c r="F274" s="126" t="s">
        <v>1453</v>
      </c>
    </row>
    <row r="275" spans="1:6" ht="39" x14ac:dyDescent="0.25">
      <c r="A275" s="375"/>
      <c r="B275" s="213" t="s">
        <v>14</v>
      </c>
      <c r="C275" s="46" t="s">
        <v>27</v>
      </c>
      <c r="D275" s="125">
        <v>983991.52</v>
      </c>
      <c r="E275" s="33" t="s">
        <v>1454</v>
      </c>
      <c r="F275" s="52" t="s">
        <v>1455</v>
      </c>
    </row>
    <row r="276" spans="1:6" ht="25.5" x14ac:dyDescent="0.25">
      <c r="A276" s="375"/>
      <c r="B276" s="215"/>
      <c r="C276" s="46" t="s">
        <v>257</v>
      </c>
      <c r="D276" s="125">
        <v>2098151.6126199998</v>
      </c>
      <c r="E276" s="59"/>
      <c r="F276" s="59"/>
    </row>
    <row r="277" spans="1:6" ht="39" x14ac:dyDescent="0.25">
      <c r="A277" s="375"/>
      <c r="B277" s="46" t="s">
        <v>1136</v>
      </c>
      <c r="C277" s="46" t="s">
        <v>679</v>
      </c>
      <c r="D277" s="135">
        <v>25600</v>
      </c>
      <c r="E277" s="52" t="s">
        <v>1456</v>
      </c>
      <c r="F277" s="49" t="s">
        <v>1402</v>
      </c>
    </row>
    <row r="278" spans="1:6" ht="26.25" x14ac:dyDescent="0.25">
      <c r="A278" s="375"/>
      <c r="B278" s="213" t="s">
        <v>182</v>
      </c>
      <c r="C278" s="213" t="s">
        <v>1145</v>
      </c>
      <c r="D278" s="411">
        <v>35500</v>
      </c>
      <c r="E278" s="227" t="s">
        <v>1457</v>
      </c>
      <c r="F278" s="52" t="s">
        <v>1324</v>
      </c>
    </row>
    <row r="279" spans="1:6" x14ac:dyDescent="0.25">
      <c r="A279" s="375"/>
      <c r="B279" s="214"/>
      <c r="C279" s="214"/>
      <c r="D279" s="414"/>
      <c r="E279" s="228"/>
      <c r="F279" s="59" t="s">
        <v>1149</v>
      </c>
    </row>
    <row r="280" spans="1:6" x14ac:dyDescent="0.25">
      <c r="A280" s="375"/>
      <c r="B280" s="214"/>
      <c r="C280" s="215"/>
      <c r="D280" s="412"/>
      <c r="E280" s="229"/>
      <c r="F280" s="132" t="s">
        <v>1147</v>
      </c>
    </row>
    <row r="281" spans="1:6" ht="26.25" x14ac:dyDescent="0.25">
      <c r="A281" s="375"/>
      <c r="B281" s="215"/>
      <c r="C281" s="46" t="s">
        <v>1218</v>
      </c>
      <c r="D281" s="125">
        <v>163024</v>
      </c>
      <c r="E281" s="52" t="s">
        <v>1458</v>
      </c>
      <c r="F281" s="117" t="s">
        <v>1459</v>
      </c>
    </row>
    <row r="282" spans="1:6" ht="153" x14ac:dyDescent="0.25">
      <c r="A282" s="375"/>
      <c r="B282" s="46" t="s">
        <v>817</v>
      </c>
      <c r="C282" s="46" t="s">
        <v>1153</v>
      </c>
      <c r="D282" s="125">
        <v>141347.04</v>
      </c>
      <c r="E282" s="33" t="s">
        <v>1460</v>
      </c>
      <c r="F282" s="134" t="s">
        <v>1461</v>
      </c>
    </row>
    <row r="283" spans="1:6" ht="39" x14ac:dyDescent="0.25">
      <c r="A283" s="375"/>
      <c r="B283" s="213" t="s">
        <v>310</v>
      </c>
      <c r="C283" s="213" t="s">
        <v>1104</v>
      </c>
      <c r="D283" s="255">
        <v>126680</v>
      </c>
      <c r="E283" s="52" t="s">
        <v>1462</v>
      </c>
      <c r="F283" s="52" t="s">
        <v>1463</v>
      </c>
    </row>
    <row r="284" spans="1:6" x14ac:dyDescent="0.25">
      <c r="A284" s="375"/>
      <c r="B284" s="214"/>
      <c r="C284" s="214"/>
      <c r="D284" s="256"/>
      <c r="E284" s="59" t="s">
        <v>1464</v>
      </c>
      <c r="F284" s="59" t="s">
        <v>1465</v>
      </c>
    </row>
    <row r="285" spans="1:6" ht="39" x14ac:dyDescent="0.25">
      <c r="A285" s="375"/>
      <c r="B285" s="214"/>
      <c r="C285" s="214"/>
      <c r="D285" s="256"/>
      <c r="E285" s="52" t="s">
        <v>1466</v>
      </c>
      <c r="F285" s="52" t="s">
        <v>1208</v>
      </c>
    </row>
    <row r="286" spans="1:6" x14ac:dyDescent="0.25">
      <c r="A286" s="375"/>
      <c r="B286" s="214"/>
      <c r="C286" s="214"/>
      <c r="D286" s="256"/>
      <c r="E286" s="223" t="s">
        <v>1467</v>
      </c>
      <c r="F286" s="59" t="s">
        <v>1211</v>
      </c>
    </row>
    <row r="287" spans="1:6" x14ac:dyDescent="0.25">
      <c r="A287" s="375"/>
      <c r="B287" s="214"/>
      <c r="C287" s="214"/>
      <c r="D287" s="256"/>
      <c r="E287" s="223"/>
      <c r="F287" s="59" t="s">
        <v>512</v>
      </c>
    </row>
    <row r="288" spans="1:6" x14ac:dyDescent="0.25">
      <c r="A288" s="375"/>
      <c r="B288" s="214"/>
      <c r="C288" s="214"/>
      <c r="D288" s="256"/>
      <c r="E288" s="223"/>
      <c r="F288" s="59" t="s">
        <v>458</v>
      </c>
    </row>
    <row r="289" spans="1:6" x14ac:dyDescent="0.25">
      <c r="A289" s="375"/>
      <c r="B289" s="214"/>
      <c r="C289" s="214"/>
      <c r="D289" s="256"/>
      <c r="E289" s="223"/>
      <c r="F289" s="59" t="s">
        <v>1210</v>
      </c>
    </row>
    <row r="290" spans="1:6" x14ac:dyDescent="0.25">
      <c r="A290" s="375"/>
      <c r="B290" s="215"/>
      <c r="C290" s="215"/>
      <c r="D290" s="257"/>
      <c r="E290" s="59" t="s">
        <v>1468</v>
      </c>
      <c r="F290" s="59" t="s">
        <v>1469</v>
      </c>
    </row>
    <row r="291" spans="1:6" ht="64.5" x14ac:dyDescent="0.25">
      <c r="A291" s="375"/>
      <c r="B291" s="299" t="s">
        <v>1183</v>
      </c>
      <c r="C291" s="299" t="s">
        <v>1184</v>
      </c>
      <c r="D291" s="272">
        <v>134000</v>
      </c>
      <c r="E291" s="117" t="s">
        <v>1470</v>
      </c>
      <c r="F291" s="117" t="s">
        <v>1471</v>
      </c>
    </row>
    <row r="292" spans="1:6" x14ac:dyDescent="0.25">
      <c r="A292" s="375"/>
      <c r="B292" s="299"/>
      <c r="C292" s="299"/>
      <c r="D292" s="300"/>
      <c r="E292" s="59" t="s">
        <v>1472</v>
      </c>
      <c r="F292" s="59" t="s">
        <v>1400</v>
      </c>
    </row>
    <row r="293" spans="1:6" ht="26.25" x14ac:dyDescent="0.25">
      <c r="A293" s="375"/>
      <c r="B293" s="299"/>
      <c r="C293" s="299"/>
      <c r="D293" s="300"/>
      <c r="E293" s="59" t="s">
        <v>1473</v>
      </c>
      <c r="F293" s="52" t="s">
        <v>1474</v>
      </c>
    </row>
    <row r="294" spans="1:6" x14ac:dyDescent="0.25">
      <c r="A294" s="375"/>
      <c r="B294" s="213"/>
      <c r="C294" s="213"/>
      <c r="D294" s="300"/>
      <c r="E294" s="131" t="s">
        <v>1475</v>
      </c>
      <c r="F294" s="131" t="s">
        <v>1192</v>
      </c>
    </row>
    <row r="295" spans="1:6" x14ac:dyDescent="0.25">
      <c r="A295" s="415" t="s">
        <v>1193</v>
      </c>
      <c r="B295" s="415"/>
      <c r="C295" s="415"/>
      <c r="D295" s="136">
        <f>+D260+D261+D268+D272+D273+D274+D275+D276+D277+D278+D281+D282+D283+D291</f>
        <v>5447534.0026199995</v>
      </c>
      <c r="E295" s="130"/>
      <c r="F295" s="130"/>
    </row>
    <row r="297" spans="1:6" x14ac:dyDescent="0.25">
      <c r="A297" s="367" t="s">
        <v>0</v>
      </c>
      <c r="B297" s="367" t="s">
        <v>1</v>
      </c>
      <c r="C297" s="367" t="s">
        <v>2</v>
      </c>
      <c r="D297" s="367" t="s">
        <v>3</v>
      </c>
      <c r="E297" s="241" t="s">
        <v>4</v>
      </c>
      <c r="F297" s="241" t="s">
        <v>5</v>
      </c>
    </row>
    <row r="298" spans="1:6" x14ac:dyDescent="0.25">
      <c r="A298" s="368"/>
      <c r="B298" s="368"/>
      <c r="C298" s="368"/>
      <c r="D298" s="368"/>
      <c r="E298" s="242"/>
      <c r="F298" s="242"/>
    </row>
    <row r="299" spans="1:6" ht="45" x14ac:dyDescent="0.25">
      <c r="A299" s="427" t="s">
        <v>1476</v>
      </c>
      <c r="B299" s="419" t="s">
        <v>310</v>
      </c>
      <c r="C299" s="419" t="s">
        <v>1104</v>
      </c>
      <c r="D299" s="421">
        <v>441631.18</v>
      </c>
      <c r="E299" s="122" t="s">
        <v>1477</v>
      </c>
      <c r="F299" s="111" t="s">
        <v>1210</v>
      </c>
    </row>
    <row r="300" spans="1:6" ht="30" x14ac:dyDescent="0.25">
      <c r="A300" s="428"/>
      <c r="B300" s="423"/>
      <c r="C300" s="423"/>
      <c r="D300" s="424"/>
      <c r="E300" s="122" t="s">
        <v>1478</v>
      </c>
      <c r="F300" s="111" t="s">
        <v>507</v>
      </c>
    </row>
    <row r="301" spans="1:6" x14ac:dyDescent="0.25">
      <c r="A301" s="428"/>
      <c r="B301" s="423"/>
      <c r="C301" s="423"/>
      <c r="D301" s="424"/>
      <c r="E301" s="111" t="s">
        <v>1479</v>
      </c>
      <c r="F301" s="111" t="s">
        <v>1480</v>
      </c>
    </row>
    <row r="302" spans="1:6" ht="45" x14ac:dyDescent="0.25">
      <c r="A302" s="428"/>
      <c r="B302" s="423"/>
      <c r="C302" s="423"/>
      <c r="D302" s="424"/>
      <c r="E302" s="122" t="s">
        <v>1481</v>
      </c>
      <c r="F302" s="111" t="s">
        <v>1463</v>
      </c>
    </row>
    <row r="303" spans="1:6" x14ac:dyDescent="0.25">
      <c r="A303" s="428"/>
      <c r="B303" s="420"/>
      <c r="C303" s="420"/>
      <c r="D303" s="422"/>
      <c r="E303" s="111" t="s">
        <v>1482</v>
      </c>
      <c r="F303" s="122" t="s">
        <v>1465</v>
      </c>
    </row>
    <row r="304" spans="1:6" ht="30" x14ac:dyDescent="0.25">
      <c r="A304" s="428"/>
      <c r="B304" s="137" t="s">
        <v>1100</v>
      </c>
      <c r="C304" s="137" t="s">
        <v>1101</v>
      </c>
      <c r="D304" s="138">
        <v>86650</v>
      </c>
      <c r="E304" s="122" t="s">
        <v>1483</v>
      </c>
      <c r="F304" s="139" t="s">
        <v>1484</v>
      </c>
    </row>
    <row r="305" spans="1:6" ht="45" x14ac:dyDescent="0.25">
      <c r="A305" s="428"/>
      <c r="B305" s="419" t="s">
        <v>49</v>
      </c>
      <c r="C305" s="419" t="s">
        <v>1123</v>
      </c>
      <c r="D305" s="425">
        <v>8250</v>
      </c>
      <c r="E305" s="122" t="s">
        <v>1485</v>
      </c>
      <c r="F305" s="122" t="s">
        <v>1486</v>
      </c>
    </row>
    <row r="306" spans="1:6" ht="30" x14ac:dyDescent="0.25">
      <c r="A306" s="428"/>
      <c r="B306" s="420"/>
      <c r="C306" s="420"/>
      <c r="D306" s="426"/>
      <c r="E306" s="122" t="s">
        <v>1487</v>
      </c>
      <c r="F306" s="122" t="s">
        <v>1392</v>
      </c>
    </row>
    <row r="307" spans="1:6" ht="45" x14ac:dyDescent="0.25">
      <c r="A307" s="428"/>
      <c r="B307" s="137" t="s">
        <v>1136</v>
      </c>
      <c r="C307" s="137" t="s">
        <v>679</v>
      </c>
      <c r="D307" s="138">
        <v>9750</v>
      </c>
      <c r="E307" s="122" t="s">
        <v>1488</v>
      </c>
      <c r="F307" s="122" t="s">
        <v>1402</v>
      </c>
    </row>
    <row r="308" spans="1:6" ht="75" x14ac:dyDescent="0.25">
      <c r="A308" s="428"/>
      <c r="B308" s="419" t="s">
        <v>182</v>
      </c>
      <c r="C308" s="137" t="s">
        <v>1218</v>
      </c>
      <c r="D308" s="138">
        <v>39397.269999999997</v>
      </c>
      <c r="E308" s="122" t="s">
        <v>1489</v>
      </c>
      <c r="F308" s="124" t="s">
        <v>1327</v>
      </c>
    </row>
    <row r="309" spans="1:6" ht="30" x14ac:dyDescent="0.25">
      <c r="A309" s="428"/>
      <c r="B309" s="423"/>
      <c r="C309" s="419" t="s">
        <v>1145</v>
      </c>
      <c r="D309" s="425">
        <v>41602.730000000003</v>
      </c>
      <c r="E309" s="416" t="s">
        <v>1490</v>
      </c>
      <c r="F309" s="122" t="s">
        <v>1148</v>
      </c>
    </row>
    <row r="310" spans="1:6" x14ac:dyDescent="0.25">
      <c r="A310" s="428"/>
      <c r="B310" s="423"/>
      <c r="C310" s="423"/>
      <c r="D310" s="434"/>
      <c r="E310" s="417"/>
      <c r="F310" s="122" t="s">
        <v>1149</v>
      </c>
    </row>
    <row r="311" spans="1:6" ht="30" x14ac:dyDescent="0.25">
      <c r="A311" s="428"/>
      <c r="B311" s="420"/>
      <c r="C311" s="420"/>
      <c r="D311" s="426"/>
      <c r="E311" s="418"/>
      <c r="F311" s="122" t="s">
        <v>1325</v>
      </c>
    </row>
    <row r="312" spans="1:6" x14ac:dyDescent="0.25">
      <c r="A312" s="428"/>
      <c r="B312" s="419" t="s">
        <v>1183</v>
      </c>
      <c r="C312" s="419" t="s">
        <v>1184</v>
      </c>
      <c r="D312" s="421">
        <v>23100</v>
      </c>
      <c r="E312" s="140" t="s">
        <v>1491</v>
      </c>
      <c r="F312" s="140" t="s">
        <v>1492</v>
      </c>
    </row>
    <row r="313" spans="1:6" x14ac:dyDescent="0.25">
      <c r="A313" s="428"/>
      <c r="B313" s="420"/>
      <c r="C313" s="420"/>
      <c r="D313" s="422"/>
      <c r="E313" s="111" t="s">
        <v>1493</v>
      </c>
      <c r="F313" s="111" t="s">
        <v>1494</v>
      </c>
    </row>
    <row r="314" spans="1:6" ht="45" x14ac:dyDescent="0.25">
      <c r="A314" s="428"/>
      <c r="B314" s="419" t="s">
        <v>1118</v>
      </c>
      <c r="C314" s="419" t="s">
        <v>1119</v>
      </c>
      <c r="D314" s="421">
        <v>52000</v>
      </c>
      <c r="E314" s="122" t="s">
        <v>1495</v>
      </c>
      <c r="F314" s="122" t="s">
        <v>1496</v>
      </c>
    </row>
    <row r="315" spans="1:6" ht="45" x14ac:dyDescent="0.25">
      <c r="A315" s="428"/>
      <c r="B315" s="420"/>
      <c r="C315" s="420"/>
      <c r="D315" s="422"/>
      <c r="E315" s="122" t="s">
        <v>1497</v>
      </c>
      <c r="F315" s="122" t="s">
        <v>1498</v>
      </c>
    </row>
    <row r="316" spans="1:6" ht="30" x14ac:dyDescent="0.25">
      <c r="A316" s="428"/>
      <c r="B316" s="137" t="s">
        <v>817</v>
      </c>
      <c r="C316" s="137" t="s">
        <v>1153</v>
      </c>
      <c r="D316" s="138">
        <v>1458546.13</v>
      </c>
      <c r="E316" s="111" t="s">
        <v>1499</v>
      </c>
      <c r="F316" s="111" t="s">
        <v>1500</v>
      </c>
    </row>
    <row r="317" spans="1:6" x14ac:dyDescent="0.25">
      <c r="A317" s="428"/>
      <c r="B317" s="419" t="s">
        <v>892</v>
      </c>
      <c r="C317" s="137" t="s">
        <v>1225</v>
      </c>
      <c r="D317" s="138">
        <v>151736.94</v>
      </c>
      <c r="E317" s="111" t="s">
        <v>1332</v>
      </c>
      <c r="F317" s="111" t="s">
        <v>1500</v>
      </c>
    </row>
    <row r="318" spans="1:6" ht="45" x14ac:dyDescent="0.25">
      <c r="A318" s="428"/>
      <c r="B318" s="420"/>
      <c r="C318" s="137" t="s">
        <v>1252</v>
      </c>
      <c r="D318" s="138">
        <v>2784214.59</v>
      </c>
      <c r="E318" s="141" t="s">
        <v>1501</v>
      </c>
      <c r="F318" s="142" t="s">
        <v>1500</v>
      </c>
    </row>
    <row r="319" spans="1:6" ht="30" x14ac:dyDescent="0.25">
      <c r="A319" s="428"/>
      <c r="B319" s="137" t="s">
        <v>800</v>
      </c>
      <c r="C319" s="137" t="s">
        <v>1139</v>
      </c>
      <c r="D319" s="138">
        <v>242415</v>
      </c>
      <c r="E319" s="140" t="s">
        <v>1502</v>
      </c>
      <c r="F319" s="140" t="s">
        <v>1500</v>
      </c>
    </row>
    <row r="320" spans="1:6" ht="45" x14ac:dyDescent="0.25">
      <c r="A320" s="428"/>
      <c r="B320" s="419" t="s">
        <v>14</v>
      </c>
      <c r="C320" s="137" t="s">
        <v>27</v>
      </c>
      <c r="D320" s="138">
        <v>981609.14</v>
      </c>
      <c r="E320" s="122" t="s">
        <v>1503</v>
      </c>
      <c r="F320" s="122" t="s">
        <v>1504</v>
      </c>
    </row>
    <row r="321" spans="1:6" ht="30" x14ac:dyDescent="0.25">
      <c r="A321" s="428"/>
      <c r="B321" s="423"/>
      <c r="C321" s="143" t="s">
        <v>257</v>
      </c>
      <c r="D321" s="144">
        <v>1404660.0201600001</v>
      </c>
      <c r="E321" s="141" t="s">
        <v>1131</v>
      </c>
      <c r="F321" s="145" t="s">
        <v>1505</v>
      </c>
    </row>
    <row r="322" spans="1:6" x14ac:dyDescent="0.25">
      <c r="A322" s="429" t="s">
        <v>1193</v>
      </c>
      <c r="B322" s="430"/>
      <c r="C322" s="431"/>
      <c r="D322" s="129">
        <f>SUM(D299:D321)</f>
        <v>7725563.0001599994</v>
      </c>
      <c r="E322" s="129"/>
      <c r="F322" s="129"/>
    </row>
    <row r="324" spans="1:6" x14ac:dyDescent="0.25">
      <c r="A324" s="432" t="s">
        <v>0</v>
      </c>
      <c r="B324" s="432" t="s">
        <v>1</v>
      </c>
      <c r="C324" s="432" t="s">
        <v>2</v>
      </c>
      <c r="D324" s="432" t="s">
        <v>3</v>
      </c>
      <c r="E324" s="293" t="s">
        <v>4</v>
      </c>
      <c r="F324" s="435" t="s">
        <v>5</v>
      </c>
    </row>
    <row r="325" spans="1:6" x14ac:dyDescent="0.25">
      <c r="A325" s="433"/>
      <c r="B325" s="433"/>
      <c r="C325" s="433"/>
      <c r="D325" s="433"/>
      <c r="E325" s="294"/>
      <c r="F325" s="436"/>
    </row>
    <row r="326" spans="1:6" ht="38.25" x14ac:dyDescent="0.25">
      <c r="A326" s="383" t="s">
        <v>1506</v>
      </c>
      <c r="B326" s="46" t="s">
        <v>1100</v>
      </c>
      <c r="C326" s="46" t="s">
        <v>1101</v>
      </c>
      <c r="D326" s="125">
        <v>137280</v>
      </c>
      <c r="E326" s="49" t="s">
        <v>1507</v>
      </c>
      <c r="F326" s="49" t="s">
        <v>1204</v>
      </c>
    </row>
    <row r="327" spans="1:6" ht="38.25" x14ac:dyDescent="0.25">
      <c r="A327" s="375"/>
      <c r="B327" s="213" t="s">
        <v>182</v>
      </c>
      <c r="C327" s="46" t="s">
        <v>1218</v>
      </c>
      <c r="D327" s="125">
        <v>39765.440000000002</v>
      </c>
      <c r="E327" s="49" t="s">
        <v>1508</v>
      </c>
      <c r="F327" s="49" t="s">
        <v>1509</v>
      </c>
    </row>
    <row r="328" spans="1:6" ht="38.25" x14ac:dyDescent="0.25">
      <c r="A328" s="375"/>
      <c r="B328" s="214"/>
      <c r="C328" s="213" t="s">
        <v>1145</v>
      </c>
      <c r="D328" s="255">
        <v>66727.23</v>
      </c>
      <c r="E328" s="49" t="s">
        <v>1510</v>
      </c>
      <c r="F328" s="49" t="s">
        <v>1511</v>
      </c>
    </row>
    <row r="329" spans="1:6" ht="51" x14ac:dyDescent="0.25">
      <c r="A329" s="375"/>
      <c r="B329" s="215"/>
      <c r="C329" s="215"/>
      <c r="D329" s="257"/>
      <c r="E329" s="49" t="s">
        <v>1512</v>
      </c>
      <c r="F329" s="49" t="s">
        <v>1513</v>
      </c>
    </row>
    <row r="330" spans="1:6" x14ac:dyDescent="0.25">
      <c r="A330" s="375"/>
      <c r="B330" s="213" t="s">
        <v>310</v>
      </c>
      <c r="C330" s="213" t="s">
        <v>1104</v>
      </c>
      <c r="D330" s="255">
        <v>332964.82</v>
      </c>
      <c r="E330" s="49" t="s">
        <v>1514</v>
      </c>
      <c r="F330" s="49" t="s">
        <v>1211</v>
      </c>
    </row>
    <row r="331" spans="1:6" x14ac:dyDescent="0.25">
      <c r="A331" s="375"/>
      <c r="B331" s="214"/>
      <c r="C331" s="214"/>
      <c r="D331" s="256"/>
      <c r="E331" s="49" t="s">
        <v>1515</v>
      </c>
      <c r="F331" s="49" t="s">
        <v>512</v>
      </c>
    </row>
    <row r="332" spans="1:6" x14ac:dyDescent="0.25">
      <c r="A332" s="375"/>
      <c r="B332" s="214"/>
      <c r="C332" s="214"/>
      <c r="D332" s="256"/>
      <c r="E332" s="49" t="s">
        <v>1516</v>
      </c>
      <c r="F332" s="49" t="s">
        <v>458</v>
      </c>
    </row>
    <row r="333" spans="1:6" ht="38.25" x14ac:dyDescent="0.25">
      <c r="A333" s="375"/>
      <c r="B333" s="214"/>
      <c r="C333" s="214"/>
      <c r="D333" s="256"/>
      <c r="E333" s="49" t="s">
        <v>1517</v>
      </c>
      <c r="F333" s="49" t="s">
        <v>1518</v>
      </c>
    </row>
    <row r="334" spans="1:6" x14ac:dyDescent="0.25">
      <c r="A334" s="375"/>
      <c r="B334" s="214"/>
      <c r="C334" s="214"/>
      <c r="D334" s="256"/>
      <c r="E334" s="49" t="s">
        <v>1519</v>
      </c>
      <c r="F334" s="49" t="s">
        <v>1520</v>
      </c>
    </row>
    <row r="335" spans="1:6" ht="51" x14ac:dyDescent="0.25">
      <c r="A335" s="375"/>
      <c r="B335" s="214"/>
      <c r="C335" s="214"/>
      <c r="D335" s="256"/>
      <c r="E335" s="49" t="s">
        <v>1521</v>
      </c>
      <c r="F335" s="49" t="s">
        <v>1522</v>
      </c>
    </row>
    <row r="336" spans="1:6" ht="38.25" x14ac:dyDescent="0.25">
      <c r="A336" s="375"/>
      <c r="B336" s="214"/>
      <c r="C336" s="214"/>
      <c r="D336" s="256"/>
      <c r="E336" s="49" t="s">
        <v>1523</v>
      </c>
      <c r="F336" s="49" t="s">
        <v>1524</v>
      </c>
    </row>
    <row r="337" spans="1:6" ht="25.5" x14ac:dyDescent="0.25">
      <c r="A337" s="375"/>
      <c r="B337" s="214"/>
      <c r="C337" s="214"/>
      <c r="D337" s="256"/>
      <c r="E337" s="49" t="s">
        <v>1525</v>
      </c>
      <c r="F337" s="49" t="s">
        <v>1526</v>
      </c>
    </row>
    <row r="338" spans="1:6" ht="38.25" x14ac:dyDescent="0.25">
      <c r="A338" s="375"/>
      <c r="B338" s="214"/>
      <c r="C338" s="214"/>
      <c r="D338" s="256"/>
      <c r="E338" s="49" t="s">
        <v>1527</v>
      </c>
      <c r="F338" s="49" t="s">
        <v>1528</v>
      </c>
    </row>
    <row r="339" spans="1:6" ht="63.75" x14ac:dyDescent="0.25">
      <c r="A339" s="375"/>
      <c r="B339" s="214"/>
      <c r="C339" s="214"/>
      <c r="D339" s="256"/>
      <c r="E339" s="79" t="s">
        <v>1529</v>
      </c>
      <c r="F339" s="49" t="s">
        <v>1530</v>
      </c>
    </row>
    <row r="340" spans="1:6" ht="51" x14ac:dyDescent="0.25">
      <c r="A340" s="375"/>
      <c r="B340" s="214"/>
      <c r="C340" s="214"/>
      <c r="D340" s="256"/>
      <c r="E340" s="49" t="s">
        <v>1531</v>
      </c>
      <c r="F340" s="49" t="s">
        <v>1532</v>
      </c>
    </row>
    <row r="341" spans="1:6" ht="25.5" x14ac:dyDescent="0.25">
      <c r="A341" s="375"/>
      <c r="B341" s="214"/>
      <c r="C341" s="214"/>
      <c r="D341" s="256"/>
      <c r="E341" s="49" t="s">
        <v>1533</v>
      </c>
      <c r="F341" s="49" t="s">
        <v>1534</v>
      </c>
    </row>
    <row r="342" spans="1:6" x14ac:dyDescent="0.25">
      <c r="A342" s="375"/>
      <c r="B342" s="214"/>
      <c r="C342" s="214"/>
      <c r="D342" s="256"/>
      <c r="E342" s="49" t="s">
        <v>1535</v>
      </c>
      <c r="F342" s="49" t="s">
        <v>1536</v>
      </c>
    </row>
    <row r="343" spans="1:6" ht="89.25" x14ac:dyDescent="0.25">
      <c r="A343" s="375"/>
      <c r="B343" s="214"/>
      <c r="C343" s="214"/>
      <c r="D343" s="256"/>
      <c r="E343" s="49" t="s">
        <v>1537</v>
      </c>
      <c r="F343" s="49" t="s">
        <v>1538</v>
      </c>
    </row>
    <row r="344" spans="1:6" ht="25.5" x14ac:dyDescent="0.25">
      <c r="A344" s="375"/>
      <c r="B344" s="214"/>
      <c r="C344" s="214"/>
      <c r="D344" s="256"/>
      <c r="E344" s="227" t="s">
        <v>1539</v>
      </c>
      <c r="F344" s="49" t="s">
        <v>1540</v>
      </c>
    </row>
    <row r="345" spans="1:6" ht="51" x14ac:dyDescent="0.25">
      <c r="A345" s="375"/>
      <c r="B345" s="214"/>
      <c r="C345" s="214"/>
      <c r="D345" s="256"/>
      <c r="E345" s="229"/>
      <c r="F345" s="49" t="s">
        <v>1541</v>
      </c>
    </row>
    <row r="346" spans="1:6" ht="25.5" x14ac:dyDescent="0.25">
      <c r="A346" s="375"/>
      <c r="B346" s="215"/>
      <c r="C346" s="215"/>
      <c r="D346" s="257"/>
      <c r="E346" s="49" t="s">
        <v>1542</v>
      </c>
      <c r="F346" s="49" t="s">
        <v>1543</v>
      </c>
    </row>
    <row r="347" spans="1:6" ht="38.25" x14ac:dyDescent="0.25">
      <c r="A347" s="375"/>
      <c r="B347" s="213" t="s">
        <v>49</v>
      </c>
      <c r="C347" s="213" t="s">
        <v>1123</v>
      </c>
      <c r="D347" s="272">
        <v>27456</v>
      </c>
      <c r="E347" s="49" t="s">
        <v>1544</v>
      </c>
      <c r="F347" s="46" t="s">
        <v>1545</v>
      </c>
    </row>
    <row r="348" spans="1:6" ht="38.25" x14ac:dyDescent="0.25">
      <c r="A348" s="375"/>
      <c r="B348" s="215"/>
      <c r="C348" s="215"/>
      <c r="D348" s="273"/>
      <c r="E348" s="49" t="s">
        <v>1546</v>
      </c>
      <c r="F348" s="46" t="s">
        <v>1547</v>
      </c>
    </row>
    <row r="349" spans="1:6" ht="51" x14ac:dyDescent="0.25">
      <c r="A349" s="375"/>
      <c r="B349" s="213" t="s">
        <v>1183</v>
      </c>
      <c r="C349" s="213" t="s">
        <v>1184</v>
      </c>
      <c r="D349" s="255">
        <v>6680.96</v>
      </c>
      <c r="E349" s="49" t="s">
        <v>1548</v>
      </c>
      <c r="F349" s="49" t="s">
        <v>1549</v>
      </c>
    </row>
    <row r="350" spans="1:6" ht="38.25" x14ac:dyDescent="0.25">
      <c r="A350" s="375"/>
      <c r="B350" s="214"/>
      <c r="C350" s="214"/>
      <c r="D350" s="256"/>
      <c r="E350" s="49" t="s">
        <v>1550</v>
      </c>
      <c r="F350" s="27" t="s">
        <v>1551</v>
      </c>
    </row>
    <row r="351" spans="1:6" ht="38.25" x14ac:dyDescent="0.25">
      <c r="A351" s="375"/>
      <c r="B351" s="215"/>
      <c r="C351" s="215"/>
      <c r="D351" s="257"/>
      <c r="E351" s="49" t="s">
        <v>1552</v>
      </c>
      <c r="F351" s="27" t="s">
        <v>1551</v>
      </c>
    </row>
    <row r="352" spans="1:6" ht="25.5" x14ac:dyDescent="0.25">
      <c r="A352" s="375"/>
      <c r="B352" s="213" t="s">
        <v>14</v>
      </c>
      <c r="C352" s="46" t="s">
        <v>15</v>
      </c>
      <c r="D352" s="125">
        <v>2764117.0927400002</v>
      </c>
      <c r="E352" s="46" t="s">
        <v>16</v>
      </c>
      <c r="F352" s="46" t="s">
        <v>17</v>
      </c>
    </row>
    <row r="353" spans="1:6" ht="51" x14ac:dyDescent="0.25">
      <c r="A353" s="375"/>
      <c r="B353" s="214"/>
      <c r="C353" s="213" t="s">
        <v>96</v>
      </c>
      <c r="D353" s="255">
        <f>1083407.55</f>
        <v>1083407.55</v>
      </c>
      <c r="E353" s="255"/>
      <c r="F353" s="49" t="s">
        <v>1553</v>
      </c>
    </row>
    <row r="354" spans="1:6" ht="51" x14ac:dyDescent="0.25">
      <c r="A354" s="375"/>
      <c r="B354" s="214"/>
      <c r="C354" s="214"/>
      <c r="D354" s="256"/>
      <c r="E354" s="256"/>
      <c r="F354" s="49" t="s">
        <v>1554</v>
      </c>
    </row>
    <row r="355" spans="1:6" ht="51" x14ac:dyDescent="0.25">
      <c r="A355" s="375"/>
      <c r="B355" s="214"/>
      <c r="C355" s="214"/>
      <c r="D355" s="256"/>
      <c r="E355" s="256"/>
      <c r="F355" s="49" t="s">
        <v>1555</v>
      </c>
    </row>
    <row r="356" spans="1:6" ht="38.25" x14ac:dyDescent="0.25">
      <c r="A356" s="375"/>
      <c r="B356" s="214"/>
      <c r="C356" s="214"/>
      <c r="D356" s="256"/>
      <c r="E356" s="256"/>
      <c r="F356" s="49" t="s">
        <v>1556</v>
      </c>
    </row>
    <row r="357" spans="1:6" ht="51" x14ac:dyDescent="0.25">
      <c r="A357" s="375"/>
      <c r="B357" s="214"/>
      <c r="C357" s="214"/>
      <c r="D357" s="256"/>
      <c r="E357" s="256"/>
      <c r="F357" s="49" t="s">
        <v>1557</v>
      </c>
    </row>
    <row r="358" spans="1:6" x14ac:dyDescent="0.25">
      <c r="A358" s="375"/>
      <c r="B358" s="214"/>
      <c r="C358" s="214"/>
      <c r="D358" s="256"/>
      <c r="E358" s="256"/>
      <c r="F358" s="50" t="s">
        <v>1558</v>
      </c>
    </row>
    <row r="359" spans="1:6" x14ac:dyDescent="0.25">
      <c r="A359" s="375"/>
      <c r="B359" s="214"/>
      <c r="C359" s="214"/>
      <c r="D359" s="256"/>
      <c r="E359" s="256"/>
      <c r="F359" s="50" t="s">
        <v>1559</v>
      </c>
    </row>
    <row r="360" spans="1:6" x14ac:dyDescent="0.25">
      <c r="A360" s="375"/>
      <c r="B360" s="214"/>
      <c r="C360" s="214"/>
      <c r="D360" s="256"/>
      <c r="E360" s="256"/>
      <c r="F360" s="50" t="s">
        <v>1560</v>
      </c>
    </row>
    <row r="361" spans="1:6" ht="25.5" x14ac:dyDescent="0.25">
      <c r="A361" s="375"/>
      <c r="B361" s="214"/>
      <c r="C361" s="214"/>
      <c r="D361" s="256"/>
      <c r="E361" s="256"/>
      <c r="F361" s="50" t="s">
        <v>1561</v>
      </c>
    </row>
    <row r="362" spans="1:6" ht="25.5" x14ac:dyDescent="0.25">
      <c r="A362" s="375"/>
      <c r="B362" s="214"/>
      <c r="C362" s="214"/>
      <c r="D362" s="256"/>
      <c r="E362" s="256"/>
      <c r="F362" s="50" t="s">
        <v>1562</v>
      </c>
    </row>
    <row r="363" spans="1:6" ht="25.5" x14ac:dyDescent="0.25">
      <c r="A363" s="375"/>
      <c r="B363" s="214"/>
      <c r="C363" s="215"/>
      <c r="D363" s="257"/>
      <c r="E363" s="257"/>
      <c r="F363" s="50" t="s">
        <v>1563</v>
      </c>
    </row>
    <row r="364" spans="1:6" ht="38.25" x14ac:dyDescent="0.25">
      <c r="A364" s="375"/>
      <c r="B364" s="46" t="s">
        <v>1118</v>
      </c>
      <c r="C364" s="50" t="s">
        <v>1119</v>
      </c>
      <c r="D364" s="125">
        <v>45760</v>
      </c>
      <c r="E364" s="49" t="s">
        <v>1120</v>
      </c>
      <c r="F364" s="49" t="s">
        <v>1564</v>
      </c>
    </row>
    <row r="365" spans="1:6" ht="51" x14ac:dyDescent="0.25">
      <c r="A365" s="375"/>
      <c r="B365" s="213" t="s">
        <v>1136</v>
      </c>
      <c r="C365" s="213" t="s">
        <v>679</v>
      </c>
      <c r="D365" s="255">
        <v>36608</v>
      </c>
      <c r="E365" s="49" t="s">
        <v>1565</v>
      </c>
      <c r="F365" s="49" t="s">
        <v>1566</v>
      </c>
    </row>
    <row r="366" spans="1:6" ht="25.5" x14ac:dyDescent="0.25">
      <c r="A366" s="375"/>
      <c r="B366" s="214"/>
      <c r="C366" s="214"/>
      <c r="D366" s="256"/>
      <c r="E366" s="49" t="s">
        <v>1567</v>
      </c>
      <c r="F366" s="49" t="s">
        <v>1568</v>
      </c>
    </row>
    <row r="367" spans="1:6" ht="25.5" x14ac:dyDescent="0.25">
      <c r="A367" s="375"/>
      <c r="B367" s="215"/>
      <c r="C367" s="215"/>
      <c r="D367" s="257"/>
      <c r="E367" s="49" t="s">
        <v>1569</v>
      </c>
      <c r="F367" s="49" t="s">
        <v>1570</v>
      </c>
    </row>
    <row r="368" spans="1:6" ht="25.5" x14ac:dyDescent="0.25">
      <c r="A368" s="375"/>
      <c r="B368" s="299" t="s">
        <v>892</v>
      </c>
      <c r="C368" s="46" t="s">
        <v>1225</v>
      </c>
      <c r="D368" s="125">
        <f>85236.12+148788.02</f>
        <v>234024.13999999998</v>
      </c>
      <c r="E368" s="49" t="s">
        <v>1571</v>
      </c>
      <c r="F368" s="49" t="s">
        <v>1572</v>
      </c>
    </row>
    <row r="369" spans="1:6" ht="63.75" x14ac:dyDescent="0.25">
      <c r="A369" s="375"/>
      <c r="B369" s="299"/>
      <c r="C369" s="46" t="s">
        <v>1252</v>
      </c>
      <c r="D369" s="125">
        <v>912025.27</v>
      </c>
      <c r="E369" s="49" t="s">
        <v>1573</v>
      </c>
      <c r="F369" s="49" t="s">
        <v>1574</v>
      </c>
    </row>
    <row r="370" spans="1:6" ht="38.25" x14ac:dyDescent="0.25">
      <c r="A370" s="375"/>
      <c r="B370" s="46" t="s">
        <v>800</v>
      </c>
      <c r="C370" s="46" t="s">
        <v>1139</v>
      </c>
      <c r="D370" s="125">
        <f>291882.26+130552.82</f>
        <v>422435.08</v>
      </c>
      <c r="E370" s="49" t="s">
        <v>1575</v>
      </c>
      <c r="F370" s="49" t="s">
        <v>1576</v>
      </c>
    </row>
    <row r="371" spans="1:6" ht="25.5" x14ac:dyDescent="0.25">
      <c r="A371" s="375"/>
      <c r="B371" s="35" t="s">
        <v>817</v>
      </c>
      <c r="C371" s="35" t="s">
        <v>1153</v>
      </c>
      <c r="D371" s="40">
        <v>181667.24</v>
      </c>
      <c r="E371" s="84" t="s">
        <v>1577</v>
      </c>
      <c r="F371" s="84" t="s">
        <v>1578</v>
      </c>
    </row>
    <row r="372" spans="1:6" x14ac:dyDescent="0.25">
      <c r="A372" s="429" t="s">
        <v>1193</v>
      </c>
      <c r="B372" s="430"/>
      <c r="C372" s="431"/>
      <c r="D372" s="129">
        <f>SUM(D326:D371)</f>
        <v>6290918.8227399997</v>
      </c>
      <c r="E372" s="130"/>
      <c r="F372" s="130"/>
    </row>
    <row r="374" spans="1:6" x14ac:dyDescent="0.25">
      <c r="A374" s="432" t="s">
        <v>0</v>
      </c>
      <c r="B374" s="432" t="s">
        <v>1</v>
      </c>
      <c r="C374" s="432" t="s">
        <v>2</v>
      </c>
      <c r="D374" s="432" t="s">
        <v>3</v>
      </c>
      <c r="E374" s="293" t="s">
        <v>4</v>
      </c>
      <c r="F374" s="435" t="s">
        <v>5</v>
      </c>
    </row>
    <row r="375" spans="1:6" x14ac:dyDescent="0.25">
      <c r="A375" s="433"/>
      <c r="B375" s="433"/>
      <c r="C375" s="433"/>
      <c r="D375" s="433"/>
      <c r="E375" s="294"/>
      <c r="F375" s="436"/>
    </row>
    <row r="376" spans="1:6" ht="38.25" x14ac:dyDescent="0.25">
      <c r="A376" s="383" t="s">
        <v>1579</v>
      </c>
      <c r="B376" s="46" t="s">
        <v>1100</v>
      </c>
      <c r="C376" s="46" t="s">
        <v>1101</v>
      </c>
      <c r="D376" s="125">
        <v>76500</v>
      </c>
      <c r="E376" s="49" t="s">
        <v>1580</v>
      </c>
      <c r="F376" s="49" t="s">
        <v>1484</v>
      </c>
    </row>
    <row r="377" spans="1:6" x14ac:dyDescent="0.25">
      <c r="A377" s="375"/>
      <c r="B377" s="393" t="s">
        <v>310</v>
      </c>
      <c r="C377" s="393" t="s">
        <v>1104</v>
      </c>
      <c r="D377" s="261">
        <v>407686.84</v>
      </c>
      <c r="E377" s="52" t="s">
        <v>1581</v>
      </c>
      <c r="F377" s="49" t="s">
        <v>1582</v>
      </c>
    </row>
    <row r="378" spans="1:6" ht="26.25" x14ac:dyDescent="0.25">
      <c r="A378" s="375"/>
      <c r="B378" s="398"/>
      <c r="C378" s="398"/>
      <c r="D378" s="262"/>
      <c r="E378" s="52" t="s">
        <v>1583</v>
      </c>
      <c r="F378" s="49" t="s">
        <v>1383</v>
      </c>
    </row>
    <row r="379" spans="1:6" ht="39" x14ac:dyDescent="0.25">
      <c r="A379" s="375"/>
      <c r="B379" s="398"/>
      <c r="C379" s="398"/>
      <c r="D379" s="262"/>
      <c r="E379" s="52" t="s">
        <v>1584</v>
      </c>
      <c r="F379" s="49" t="s">
        <v>1585</v>
      </c>
    </row>
    <row r="380" spans="1:6" ht="26.25" x14ac:dyDescent="0.25">
      <c r="A380" s="375"/>
      <c r="B380" s="394"/>
      <c r="C380" s="394"/>
      <c r="D380" s="263"/>
      <c r="E380" s="52" t="s">
        <v>1586</v>
      </c>
      <c r="F380" s="49" t="s">
        <v>1587</v>
      </c>
    </row>
    <row r="381" spans="1:6" ht="64.5" x14ac:dyDescent="0.25">
      <c r="A381" s="375"/>
      <c r="B381" s="46" t="s">
        <v>1118</v>
      </c>
      <c r="C381" s="46" t="s">
        <v>1119</v>
      </c>
      <c r="D381" s="125">
        <v>8820.31</v>
      </c>
      <c r="E381" s="52" t="s">
        <v>1588</v>
      </c>
      <c r="F381" s="49" t="s">
        <v>1589</v>
      </c>
    </row>
    <row r="382" spans="1:6" ht="25.5" x14ac:dyDescent="0.25">
      <c r="A382" s="375"/>
      <c r="B382" s="440" t="s">
        <v>49</v>
      </c>
      <c r="C382" s="440" t="s">
        <v>1123</v>
      </c>
      <c r="D382" s="443">
        <v>28918.58</v>
      </c>
      <c r="E382" s="227" t="s">
        <v>1590</v>
      </c>
      <c r="F382" s="146" t="s">
        <v>1591</v>
      </c>
    </row>
    <row r="383" spans="1:6" ht="25.5" x14ac:dyDescent="0.25">
      <c r="A383" s="375"/>
      <c r="B383" s="441"/>
      <c r="C383" s="441"/>
      <c r="D383" s="444"/>
      <c r="E383" s="228"/>
      <c r="F383" s="146" t="s">
        <v>1128</v>
      </c>
    </row>
    <row r="384" spans="1:6" ht="25.5" x14ac:dyDescent="0.25">
      <c r="A384" s="375"/>
      <c r="B384" s="441"/>
      <c r="C384" s="441"/>
      <c r="D384" s="444"/>
      <c r="E384" s="228"/>
      <c r="F384" s="146" t="s">
        <v>1126</v>
      </c>
    </row>
    <row r="385" spans="1:6" ht="25.5" x14ac:dyDescent="0.25">
      <c r="A385" s="375"/>
      <c r="B385" s="441"/>
      <c r="C385" s="441"/>
      <c r="D385" s="444"/>
      <c r="E385" s="228"/>
      <c r="F385" s="147" t="s">
        <v>1592</v>
      </c>
    </row>
    <row r="386" spans="1:6" ht="25.5" x14ac:dyDescent="0.25">
      <c r="A386" s="375"/>
      <c r="B386" s="442"/>
      <c r="C386" s="442"/>
      <c r="D386" s="445"/>
      <c r="E386" s="229"/>
      <c r="F386" s="148" t="s">
        <v>1593</v>
      </c>
    </row>
    <row r="387" spans="1:6" ht="25.5" x14ac:dyDescent="0.25">
      <c r="A387" s="375"/>
      <c r="B387" s="213" t="s">
        <v>14</v>
      </c>
      <c r="C387" s="46" t="s">
        <v>15</v>
      </c>
      <c r="D387" s="125">
        <v>2121852.2200000002</v>
      </c>
      <c r="E387" s="46" t="s">
        <v>16</v>
      </c>
      <c r="F387" s="46" t="s">
        <v>17</v>
      </c>
    </row>
    <row r="388" spans="1:6" ht="26.25" x14ac:dyDescent="0.25">
      <c r="A388" s="375"/>
      <c r="B388" s="215"/>
      <c r="C388" s="46" t="s">
        <v>1594</v>
      </c>
      <c r="D388" s="125">
        <v>780019.87</v>
      </c>
      <c r="E388" s="52" t="s">
        <v>1316</v>
      </c>
      <c r="F388" s="148" t="s">
        <v>1595</v>
      </c>
    </row>
    <row r="389" spans="1:6" ht="38.25" x14ac:dyDescent="0.25">
      <c r="A389" s="375"/>
      <c r="B389" s="46" t="s">
        <v>1136</v>
      </c>
      <c r="C389" s="46" t="s">
        <v>679</v>
      </c>
      <c r="D389" s="125">
        <v>15000</v>
      </c>
      <c r="E389" s="49" t="s">
        <v>1596</v>
      </c>
      <c r="F389" s="149" t="s">
        <v>1224</v>
      </c>
    </row>
    <row r="390" spans="1:6" ht="25.5" x14ac:dyDescent="0.25">
      <c r="A390" s="375"/>
      <c r="B390" s="440" t="s">
        <v>800</v>
      </c>
      <c r="C390" s="440" t="s">
        <v>1139</v>
      </c>
      <c r="D390" s="437">
        <v>372459.55</v>
      </c>
      <c r="E390" s="227" t="s">
        <v>1597</v>
      </c>
      <c r="F390" s="146" t="s">
        <v>1598</v>
      </c>
    </row>
    <row r="391" spans="1:6" x14ac:dyDescent="0.25">
      <c r="A391" s="375"/>
      <c r="B391" s="441"/>
      <c r="C391" s="441"/>
      <c r="D391" s="438"/>
      <c r="E391" s="228"/>
      <c r="F391" s="146" t="s">
        <v>1599</v>
      </c>
    </row>
    <row r="392" spans="1:6" ht="25.5" x14ac:dyDescent="0.25">
      <c r="A392" s="375"/>
      <c r="B392" s="441"/>
      <c r="C392" s="441"/>
      <c r="D392" s="438"/>
      <c r="E392" s="228"/>
      <c r="F392" s="146" t="s">
        <v>1600</v>
      </c>
    </row>
    <row r="393" spans="1:6" x14ac:dyDescent="0.25">
      <c r="A393" s="375"/>
      <c r="B393" s="441"/>
      <c r="C393" s="441"/>
      <c r="D393" s="438"/>
      <c r="E393" s="228"/>
      <c r="F393" s="146" t="s">
        <v>1601</v>
      </c>
    </row>
    <row r="394" spans="1:6" ht="25.5" x14ac:dyDescent="0.25">
      <c r="A394" s="375"/>
      <c r="B394" s="442"/>
      <c r="C394" s="442"/>
      <c r="D394" s="439"/>
      <c r="E394" s="229"/>
      <c r="F394" s="148" t="s">
        <v>1602</v>
      </c>
    </row>
    <row r="395" spans="1:6" ht="25.5" x14ac:dyDescent="0.25">
      <c r="A395" s="375"/>
      <c r="B395" s="213" t="s">
        <v>182</v>
      </c>
      <c r="C395" s="227" t="s">
        <v>1145</v>
      </c>
      <c r="D395" s="443">
        <v>58937.2</v>
      </c>
      <c r="E395" s="227" t="s">
        <v>1603</v>
      </c>
      <c r="F395" s="146" t="s">
        <v>1604</v>
      </c>
    </row>
    <row r="396" spans="1:6" x14ac:dyDescent="0.25">
      <c r="A396" s="375"/>
      <c r="B396" s="214"/>
      <c r="C396" s="228"/>
      <c r="D396" s="444"/>
      <c r="E396" s="228"/>
      <c r="F396" s="146" t="s">
        <v>1149</v>
      </c>
    </row>
    <row r="397" spans="1:6" x14ac:dyDescent="0.25">
      <c r="A397" s="375"/>
      <c r="B397" s="214"/>
      <c r="C397" s="229"/>
      <c r="D397" s="445"/>
      <c r="E397" s="229"/>
      <c r="F397" s="148" t="s">
        <v>1325</v>
      </c>
    </row>
    <row r="398" spans="1:6" ht="39" x14ac:dyDescent="0.25">
      <c r="A398" s="375"/>
      <c r="B398" s="215"/>
      <c r="C398" s="46" t="s">
        <v>1218</v>
      </c>
      <c r="D398" s="125">
        <v>37400</v>
      </c>
      <c r="E398" s="52" t="s">
        <v>1605</v>
      </c>
      <c r="F398" s="148" t="s">
        <v>1327</v>
      </c>
    </row>
    <row r="399" spans="1:6" ht="25.5" x14ac:dyDescent="0.25">
      <c r="A399" s="375"/>
      <c r="B399" s="440" t="s">
        <v>817</v>
      </c>
      <c r="C399" s="440" t="s">
        <v>1153</v>
      </c>
      <c r="D399" s="440">
        <f>600000+228241.42</f>
        <v>828241.42</v>
      </c>
      <c r="E399" s="227" t="s">
        <v>1606</v>
      </c>
      <c r="F399" s="146" t="s">
        <v>1607</v>
      </c>
    </row>
    <row r="400" spans="1:6" ht="25.5" x14ac:dyDescent="0.25">
      <c r="A400" s="375"/>
      <c r="B400" s="441"/>
      <c r="C400" s="441"/>
      <c r="D400" s="441"/>
      <c r="E400" s="228"/>
      <c r="F400" s="146" t="s">
        <v>1608</v>
      </c>
    </row>
    <row r="401" spans="1:6" ht="25.5" x14ac:dyDescent="0.25">
      <c r="A401" s="375"/>
      <c r="B401" s="441"/>
      <c r="C401" s="441"/>
      <c r="D401" s="441"/>
      <c r="E401" s="228"/>
      <c r="F401" s="146" t="s">
        <v>1609</v>
      </c>
    </row>
    <row r="402" spans="1:6" x14ac:dyDescent="0.25">
      <c r="A402" s="375"/>
      <c r="B402" s="441"/>
      <c r="C402" s="441"/>
      <c r="D402" s="441"/>
      <c r="E402" s="228"/>
      <c r="F402" s="146" t="s">
        <v>1610</v>
      </c>
    </row>
    <row r="403" spans="1:6" ht="25.5" x14ac:dyDescent="0.25">
      <c r="A403" s="375"/>
      <c r="B403" s="442"/>
      <c r="C403" s="442"/>
      <c r="D403" s="442"/>
      <c r="E403" s="229"/>
      <c r="F403" s="148" t="s">
        <v>1611</v>
      </c>
    </row>
    <row r="404" spans="1:6" ht="25.5" x14ac:dyDescent="0.25">
      <c r="A404" s="375"/>
      <c r="B404" s="213" t="s">
        <v>892</v>
      </c>
      <c r="C404" s="440" t="s">
        <v>1157</v>
      </c>
      <c r="D404" s="440">
        <f>2590229.23-518971.44</f>
        <v>2071257.79</v>
      </c>
      <c r="E404" s="227" t="s">
        <v>1612</v>
      </c>
      <c r="F404" s="146" t="s">
        <v>1613</v>
      </c>
    </row>
    <row r="405" spans="1:6" ht="25.5" x14ac:dyDescent="0.25">
      <c r="A405" s="375"/>
      <c r="B405" s="214"/>
      <c r="C405" s="441"/>
      <c r="D405" s="441"/>
      <c r="E405" s="228"/>
      <c r="F405" s="146" t="s">
        <v>1614</v>
      </c>
    </row>
    <row r="406" spans="1:6" ht="25.5" x14ac:dyDescent="0.25">
      <c r="A406" s="375"/>
      <c r="B406" s="214"/>
      <c r="C406" s="441"/>
      <c r="D406" s="441"/>
      <c r="E406" s="228"/>
      <c r="F406" s="146" t="s">
        <v>1615</v>
      </c>
    </row>
    <row r="407" spans="1:6" ht="38.25" x14ac:dyDescent="0.25">
      <c r="A407" s="375"/>
      <c r="B407" s="214"/>
      <c r="C407" s="441"/>
      <c r="D407" s="441"/>
      <c r="E407" s="228"/>
      <c r="F407" s="146" t="s">
        <v>1616</v>
      </c>
    </row>
    <row r="408" spans="1:6" x14ac:dyDescent="0.25">
      <c r="A408" s="375"/>
      <c r="B408" s="214"/>
      <c r="C408" s="442"/>
      <c r="D408" s="442"/>
      <c r="E408" s="229"/>
      <c r="F408" s="148" t="s">
        <v>1617</v>
      </c>
    </row>
    <row r="409" spans="1:6" ht="26.25" x14ac:dyDescent="0.25">
      <c r="A409" s="375"/>
      <c r="B409" s="215"/>
      <c r="C409" s="46" t="s">
        <v>1252</v>
      </c>
      <c r="D409" s="125">
        <v>2808408.15</v>
      </c>
      <c r="E409" s="150" t="s">
        <v>1618</v>
      </c>
      <c r="F409" s="149" t="s">
        <v>1619</v>
      </c>
    </row>
    <row r="410" spans="1:6" ht="25.5" x14ac:dyDescent="0.25">
      <c r="A410" s="375"/>
      <c r="B410" s="354" t="s">
        <v>1183</v>
      </c>
      <c r="C410" s="354" t="s">
        <v>1184</v>
      </c>
      <c r="D410" s="449">
        <v>16660.490000000002</v>
      </c>
      <c r="E410" s="49" t="s">
        <v>1620</v>
      </c>
      <c r="F410" s="148" t="s">
        <v>1621</v>
      </c>
    </row>
    <row r="411" spans="1:6" ht="25.5" x14ac:dyDescent="0.25">
      <c r="A411" s="375"/>
      <c r="B411" s="355"/>
      <c r="C411" s="355"/>
      <c r="D411" s="450"/>
      <c r="E411" s="84" t="s">
        <v>1622</v>
      </c>
      <c r="F411" s="146" t="s">
        <v>1623</v>
      </c>
    </row>
    <row r="412" spans="1:6" x14ac:dyDescent="0.25">
      <c r="A412" s="446" t="s">
        <v>1193</v>
      </c>
      <c r="B412" s="447"/>
      <c r="C412" s="448"/>
      <c r="D412" s="136">
        <f>SUM(D376:D411)</f>
        <v>9632162.4199999999</v>
      </c>
      <c r="E412" s="130"/>
      <c r="F412" s="151"/>
    </row>
    <row r="414" spans="1:6" x14ac:dyDescent="0.25">
      <c r="A414" s="367" t="s">
        <v>0</v>
      </c>
      <c r="B414" s="367" t="s">
        <v>1</v>
      </c>
      <c r="C414" s="367" t="s">
        <v>2</v>
      </c>
      <c r="D414" s="367" t="s">
        <v>3</v>
      </c>
      <c r="E414" s="293" t="s">
        <v>4</v>
      </c>
      <c r="F414" s="293" t="s">
        <v>5</v>
      </c>
    </row>
    <row r="415" spans="1:6" x14ac:dyDescent="0.25">
      <c r="A415" s="368"/>
      <c r="B415" s="368"/>
      <c r="C415" s="368"/>
      <c r="D415" s="368"/>
      <c r="E415" s="294"/>
      <c r="F415" s="294"/>
    </row>
    <row r="416" spans="1:6" ht="45" x14ac:dyDescent="0.25">
      <c r="A416" s="427" t="s">
        <v>1624</v>
      </c>
      <c r="B416" s="137" t="s">
        <v>1100</v>
      </c>
      <c r="C416" s="137" t="s">
        <v>1101</v>
      </c>
      <c r="D416" s="138">
        <v>106145.11</v>
      </c>
      <c r="E416" s="153" t="s">
        <v>1625</v>
      </c>
      <c r="F416" s="154" t="s">
        <v>1484</v>
      </c>
    </row>
    <row r="417" spans="1:6" ht="45" x14ac:dyDescent="0.25">
      <c r="A417" s="428"/>
      <c r="B417" s="137" t="s">
        <v>310</v>
      </c>
      <c r="C417" s="137" t="s">
        <v>1104</v>
      </c>
      <c r="D417" s="138">
        <v>30000</v>
      </c>
      <c r="E417" s="153" t="s">
        <v>1626</v>
      </c>
      <c r="F417" s="153" t="s">
        <v>1627</v>
      </c>
    </row>
    <row r="418" spans="1:6" ht="45" x14ac:dyDescent="0.25">
      <c r="A418" s="428"/>
      <c r="B418" s="137" t="s">
        <v>1118</v>
      </c>
      <c r="C418" s="137" t="s">
        <v>1628</v>
      </c>
      <c r="D418" s="138">
        <f>45000+59602.89</f>
        <v>104602.89</v>
      </c>
      <c r="E418" s="153" t="s">
        <v>1629</v>
      </c>
      <c r="F418" s="153" t="s">
        <v>1630</v>
      </c>
    </row>
    <row r="419" spans="1:6" ht="30" x14ac:dyDescent="0.25">
      <c r="A419" s="428"/>
      <c r="B419" s="419" t="s">
        <v>49</v>
      </c>
      <c r="C419" s="451" t="s">
        <v>1123</v>
      </c>
      <c r="D419" s="421">
        <v>18000</v>
      </c>
      <c r="E419" s="454" t="s">
        <v>1631</v>
      </c>
      <c r="F419" s="155" t="s">
        <v>1632</v>
      </c>
    </row>
    <row r="420" spans="1:6" ht="30" x14ac:dyDescent="0.25">
      <c r="A420" s="428"/>
      <c r="B420" s="423"/>
      <c r="C420" s="452"/>
      <c r="D420" s="424"/>
      <c r="E420" s="454"/>
      <c r="F420" s="156" t="s">
        <v>1633</v>
      </c>
    </row>
    <row r="421" spans="1:6" ht="45" x14ac:dyDescent="0.25">
      <c r="A421" s="428"/>
      <c r="B421" s="423"/>
      <c r="C421" s="452"/>
      <c r="D421" s="424"/>
      <c r="E421" s="157" t="s">
        <v>1634</v>
      </c>
      <c r="F421" s="155" t="s">
        <v>673</v>
      </c>
    </row>
    <row r="422" spans="1:6" ht="45" x14ac:dyDescent="0.25">
      <c r="A422" s="428"/>
      <c r="B422" s="420"/>
      <c r="C422" s="453"/>
      <c r="D422" s="422"/>
      <c r="E422" s="157" t="s">
        <v>1635</v>
      </c>
      <c r="F422" s="155" t="s">
        <v>1130</v>
      </c>
    </row>
    <row r="423" spans="1:6" ht="30" x14ac:dyDescent="0.25">
      <c r="A423" s="428"/>
      <c r="B423" s="455" t="s">
        <v>14</v>
      </c>
      <c r="C423" s="451" t="s">
        <v>96</v>
      </c>
      <c r="D423" s="421">
        <v>190000</v>
      </c>
      <c r="E423" s="457" t="s">
        <v>1636</v>
      </c>
      <c r="F423" s="121" t="s">
        <v>1637</v>
      </c>
    </row>
    <row r="424" spans="1:6" x14ac:dyDescent="0.25">
      <c r="A424" s="428"/>
      <c r="B424" s="456"/>
      <c r="C424" s="452"/>
      <c r="D424" s="424"/>
      <c r="E424" s="458"/>
      <c r="F424" s="158" t="s">
        <v>27</v>
      </c>
    </row>
    <row r="425" spans="1:6" x14ac:dyDescent="0.25">
      <c r="A425" s="429" t="s">
        <v>1193</v>
      </c>
      <c r="B425" s="430"/>
      <c r="C425" s="431"/>
      <c r="D425" s="129">
        <f>+D416+D417+D418+D419+D423</f>
        <v>448748</v>
      </c>
      <c r="E425" s="159"/>
      <c r="F425" s="159"/>
    </row>
    <row r="427" spans="1:6" x14ac:dyDescent="0.25">
      <c r="A427" s="367" t="s">
        <v>0</v>
      </c>
      <c r="B427" s="367" t="s">
        <v>1</v>
      </c>
      <c r="C427" s="367" t="s">
        <v>2</v>
      </c>
      <c r="D427" s="367" t="s">
        <v>3</v>
      </c>
      <c r="E427" s="293" t="s">
        <v>4</v>
      </c>
      <c r="F427" s="435" t="s">
        <v>5</v>
      </c>
    </row>
    <row r="428" spans="1:6" x14ac:dyDescent="0.25">
      <c r="A428" s="368"/>
      <c r="B428" s="368"/>
      <c r="C428" s="368"/>
      <c r="D428" s="368"/>
      <c r="E428" s="294"/>
      <c r="F428" s="436"/>
    </row>
    <row r="429" spans="1:6" ht="15" customHeight="1" x14ac:dyDescent="0.25">
      <c r="A429" s="383" t="s">
        <v>1638</v>
      </c>
      <c r="B429" s="393" t="s">
        <v>1639</v>
      </c>
      <c r="C429" s="393" t="s">
        <v>1640</v>
      </c>
      <c r="D429" s="411">
        <f>150000+1330000</f>
        <v>1480000</v>
      </c>
      <c r="E429" s="146" t="s">
        <v>1641</v>
      </c>
      <c r="F429" s="160" t="s">
        <v>1642</v>
      </c>
    </row>
    <row r="430" spans="1:6" ht="25.5" x14ac:dyDescent="0.25">
      <c r="A430" s="375"/>
      <c r="B430" s="398"/>
      <c r="C430" s="398"/>
      <c r="D430" s="414"/>
      <c r="E430" s="146" t="s">
        <v>1643</v>
      </c>
      <c r="F430" s="160" t="s">
        <v>1644</v>
      </c>
    </row>
    <row r="431" spans="1:6" ht="51" x14ac:dyDescent="0.25">
      <c r="A431" s="375"/>
      <c r="B431" s="398"/>
      <c r="C431" s="398"/>
      <c r="D431" s="414"/>
      <c r="E431" s="146" t="s">
        <v>1645</v>
      </c>
      <c r="F431" s="160" t="s">
        <v>1646</v>
      </c>
    </row>
    <row r="432" spans="1:6" ht="38.25" x14ac:dyDescent="0.25">
      <c r="A432" s="375"/>
      <c r="B432" s="398"/>
      <c r="C432" s="394"/>
      <c r="D432" s="412"/>
      <c r="E432" s="161" t="s">
        <v>1647</v>
      </c>
      <c r="F432" s="162" t="s">
        <v>1648</v>
      </c>
    </row>
    <row r="433" spans="1:6" x14ac:dyDescent="0.25">
      <c r="A433" s="375"/>
      <c r="B433" s="393" t="s">
        <v>14</v>
      </c>
      <c r="C433" s="213" t="s">
        <v>27</v>
      </c>
      <c r="D433" s="393">
        <v>121500.4</v>
      </c>
      <c r="E433" s="227" t="s">
        <v>1649</v>
      </c>
      <c r="F433" s="163" t="s">
        <v>1650</v>
      </c>
    </row>
    <row r="434" spans="1:6" x14ac:dyDescent="0.25">
      <c r="A434" s="375"/>
      <c r="B434" s="398"/>
      <c r="C434" s="214"/>
      <c r="D434" s="398"/>
      <c r="E434" s="228"/>
      <c r="F434" s="163" t="s">
        <v>1651</v>
      </c>
    </row>
    <row r="435" spans="1:6" x14ac:dyDescent="0.25">
      <c r="A435" s="375"/>
      <c r="B435" s="398"/>
      <c r="C435" s="214"/>
      <c r="D435" s="398"/>
      <c r="E435" s="228"/>
      <c r="F435" s="164" t="s">
        <v>1652</v>
      </c>
    </row>
    <row r="436" spans="1:6" x14ac:dyDescent="0.25">
      <c r="A436" s="375"/>
      <c r="B436" s="398"/>
      <c r="C436" s="214"/>
      <c r="D436" s="398"/>
      <c r="E436" s="228"/>
      <c r="F436" s="147" t="s">
        <v>1653</v>
      </c>
    </row>
    <row r="437" spans="1:6" x14ac:dyDescent="0.25">
      <c r="A437" s="375"/>
      <c r="B437" s="398"/>
      <c r="C437" s="214"/>
      <c r="D437" s="398"/>
      <c r="E437" s="228"/>
      <c r="F437" s="147" t="s">
        <v>1654</v>
      </c>
    </row>
    <row r="438" spans="1:6" ht="25.5" x14ac:dyDescent="0.25">
      <c r="A438" s="375"/>
      <c r="B438" s="398"/>
      <c r="C438" s="215"/>
      <c r="D438" s="394"/>
      <c r="E438" s="229"/>
      <c r="F438" s="165" t="s">
        <v>1655</v>
      </c>
    </row>
    <row r="439" spans="1:6" ht="25.5" x14ac:dyDescent="0.25">
      <c r="A439" s="375"/>
      <c r="B439" s="394"/>
      <c r="C439" s="46" t="s">
        <v>15</v>
      </c>
      <c r="D439" s="125">
        <f>1568984.87+1273585.14</f>
        <v>2842570.01</v>
      </c>
      <c r="E439" s="46" t="s">
        <v>16</v>
      </c>
      <c r="F439" s="46" t="s">
        <v>17</v>
      </c>
    </row>
    <row r="440" spans="1:6" ht="25.5" x14ac:dyDescent="0.25">
      <c r="A440" s="375"/>
      <c r="B440" s="393" t="s">
        <v>310</v>
      </c>
      <c r="C440" s="393" t="s">
        <v>1656</v>
      </c>
      <c r="D440" s="255">
        <v>95000</v>
      </c>
      <c r="E440" s="146" t="s">
        <v>1657</v>
      </c>
      <c r="F440" s="166" t="s">
        <v>1658</v>
      </c>
    </row>
    <row r="441" spans="1:6" ht="63.75" x14ac:dyDescent="0.25">
      <c r="A441" s="375"/>
      <c r="B441" s="398"/>
      <c r="C441" s="398"/>
      <c r="D441" s="256"/>
      <c r="E441" s="167" t="s">
        <v>1659</v>
      </c>
      <c r="F441" s="166" t="s">
        <v>1660</v>
      </c>
    </row>
    <row r="442" spans="1:6" ht="38.25" x14ac:dyDescent="0.25">
      <c r="A442" s="375"/>
      <c r="B442" s="398"/>
      <c r="C442" s="398"/>
      <c r="D442" s="256"/>
      <c r="E442" s="146" t="s">
        <v>1661</v>
      </c>
      <c r="F442" s="167" t="s">
        <v>1662</v>
      </c>
    </row>
    <row r="443" spans="1:6" ht="38.25" x14ac:dyDescent="0.25">
      <c r="A443" s="375"/>
      <c r="B443" s="398"/>
      <c r="C443" s="398"/>
      <c r="D443" s="256"/>
      <c r="E443" s="147" t="s">
        <v>1663</v>
      </c>
      <c r="F443" s="463" t="s">
        <v>1664</v>
      </c>
    </row>
    <row r="444" spans="1:6" ht="25.5" x14ac:dyDescent="0.25">
      <c r="A444" s="375"/>
      <c r="B444" s="398"/>
      <c r="C444" s="398"/>
      <c r="D444" s="256"/>
      <c r="E444" s="147" t="s">
        <v>1665</v>
      </c>
      <c r="F444" s="464"/>
    </row>
    <row r="445" spans="1:6" ht="38.25" x14ac:dyDescent="0.25">
      <c r="A445" s="375"/>
      <c r="B445" s="398"/>
      <c r="C445" s="398"/>
      <c r="D445" s="256"/>
      <c r="E445" s="147" t="s">
        <v>1666</v>
      </c>
      <c r="F445" s="465"/>
    </row>
    <row r="446" spans="1:6" ht="25.5" x14ac:dyDescent="0.25">
      <c r="A446" s="375"/>
      <c r="B446" s="398"/>
      <c r="C446" s="398"/>
      <c r="D446" s="256"/>
      <c r="E446" s="147" t="s">
        <v>1667</v>
      </c>
      <c r="F446" s="162" t="s">
        <v>1668</v>
      </c>
    </row>
    <row r="447" spans="1:6" ht="25.5" x14ac:dyDescent="0.25">
      <c r="A447" s="375"/>
      <c r="B447" s="394"/>
      <c r="C447" s="394"/>
      <c r="D447" s="257"/>
      <c r="E447" s="147" t="s">
        <v>1669</v>
      </c>
      <c r="F447" s="168" t="s">
        <v>1670</v>
      </c>
    </row>
    <row r="448" spans="1:6" ht="178.5" x14ac:dyDescent="0.25">
      <c r="A448" s="375"/>
      <c r="B448" s="393" t="s">
        <v>182</v>
      </c>
      <c r="C448" s="213" t="s">
        <v>1145</v>
      </c>
      <c r="D448" s="393">
        <v>54000</v>
      </c>
      <c r="E448" s="169" t="s">
        <v>1671</v>
      </c>
      <c r="F448" s="169" t="s">
        <v>1672</v>
      </c>
    </row>
    <row r="449" spans="1:6" ht="89.25" x14ac:dyDescent="0.25">
      <c r="A449" s="375"/>
      <c r="B449" s="398"/>
      <c r="C449" s="214"/>
      <c r="D449" s="398"/>
      <c r="E449" s="169" t="s">
        <v>1673</v>
      </c>
      <c r="F449" s="170" t="s">
        <v>1674</v>
      </c>
    </row>
    <row r="450" spans="1:6" ht="267.75" x14ac:dyDescent="0.25">
      <c r="A450" s="375"/>
      <c r="B450" s="398"/>
      <c r="C450" s="215"/>
      <c r="D450" s="394"/>
      <c r="E450" s="171" t="s">
        <v>1675</v>
      </c>
      <c r="F450" s="170" t="s">
        <v>1676</v>
      </c>
    </row>
    <row r="451" spans="1:6" ht="39" x14ac:dyDescent="0.25">
      <c r="A451" s="375"/>
      <c r="B451" s="398"/>
      <c r="C451" s="393" t="s">
        <v>1218</v>
      </c>
      <c r="D451" s="390">
        <v>213180.79999999999</v>
      </c>
      <c r="E451" s="52" t="s">
        <v>1677</v>
      </c>
      <c r="F451" s="227" t="s">
        <v>1678</v>
      </c>
    </row>
    <row r="452" spans="1:6" ht="51.75" x14ac:dyDescent="0.25">
      <c r="A452" s="375"/>
      <c r="B452" s="398"/>
      <c r="C452" s="398"/>
      <c r="D452" s="391"/>
      <c r="E452" s="52" t="s">
        <v>1679</v>
      </c>
      <c r="F452" s="228"/>
    </row>
    <row r="453" spans="1:6" ht="64.5" x14ac:dyDescent="0.25">
      <c r="A453" s="375"/>
      <c r="B453" s="398"/>
      <c r="C453" s="398"/>
      <c r="D453" s="391"/>
      <c r="E453" s="172" t="s">
        <v>1680</v>
      </c>
      <c r="F453" s="228"/>
    </row>
    <row r="454" spans="1:6" ht="51.75" x14ac:dyDescent="0.25">
      <c r="A454" s="375"/>
      <c r="B454" s="398"/>
      <c r="C454" s="398"/>
      <c r="D454" s="391"/>
      <c r="E454" s="52" t="s">
        <v>1681</v>
      </c>
      <c r="F454" s="228"/>
    </row>
    <row r="455" spans="1:6" ht="26.25" x14ac:dyDescent="0.25">
      <c r="A455" s="375"/>
      <c r="B455" s="398"/>
      <c r="C455" s="398"/>
      <c r="D455" s="391"/>
      <c r="E455" s="52" t="s">
        <v>1682</v>
      </c>
      <c r="F455" s="229"/>
    </row>
    <row r="456" spans="1:6" ht="25.5" x14ac:dyDescent="0.25">
      <c r="A456" s="375"/>
      <c r="B456" s="394"/>
      <c r="C456" s="394"/>
      <c r="D456" s="392"/>
      <c r="E456" s="49" t="s">
        <v>1683</v>
      </c>
      <c r="F456" s="39" t="s">
        <v>1684</v>
      </c>
    </row>
    <row r="457" spans="1:6" ht="25.5" x14ac:dyDescent="0.25">
      <c r="A457" s="375"/>
      <c r="B457" s="176" t="s">
        <v>1685</v>
      </c>
      <c r="C457" s="176" t="s">
        <v>1686</v>
      </c>
      <c r="D457" s="127"/>
      <c r="E457" s="84" t="s">
        <v>1619</v>
      </c>
      <c r="F457" s="7" t="s">
        <v>1619</v>
      </c>
    </row>
    <row r="458" spans="1:6" x14ac:dyDescent="0.25">
      <c r="A458" s="460" t="s">
        <v>1193</v>
      </c>
      <c r="B458" s="461"/>
      <c r="C458" s="462"/>
      <c r="D458" s="129">
        <f>+D429+D433+D439+D440+D448+D451</f>
        <v>4806251.21</v>
      </c>
      <c r="E458" s="159"/>
      <c r="F458" s="159"/>
    </row>
    <row r="459" spans="1:6" s="8" customFormat="1" x14ac:dyDescent="0.25">
      <c r="A459" s="173"/>
      <c r="B459" s="174"/>
      <c r="C459" s="174"/>
      <c r="D459" s="175"/>
      <c r="E459" s="119"/>
      <c r="F459" s="119"/>
    </row>
    <row r="460" spans="1:6" s="8" customFormat="1" x14ac:dyDescent="0.25">
      <c r="A460" s="173"/>
      <c r="B460" s="174"/>
      <c r="C460" s="174"/>
      <c r="D460" s="175"/>
      <c r="E460" s="119"/>
      <c r="F460" s="119"/>
    </row>
    <row r="461" spans="1:6" s="8" customFormat="1" x14ac:dyDescent="0.25">
      <c r="A461" s="302" t="s">
        <v>0</v>
      </c>
      <c r="B461" s="302" t="s">
        <v>1</v>
      </c>
      <c r="C461" s="302" t="s">
        <v>2</v>
      </c>
      <c r="D461" s="302" t="s">
        <v>3</v>
      </c>
      <c r="E461" s="274" t="s">
        <v>4</v>
      </c>
      <c r="F461" s="459" t="s">
        <v>5</v>
      </c>
    </row>
    <row r="462" spans="1:6" s="8" customFormat="1" x14ac:dyDescent="0.25">
      <c r="A462" s="302"/>
      <c r="B462" s="302"/>
      <c r="C462" s="302"/>
      <c r="D462" s="302"/>
      <c r="E462" s="274"/>
      <c r="F462" s="459"/>
    </row>
    <row r="463" spans="1:6" x14ac:dyDescent="0.25">
      <c r="A463" s="383" t="s">
        <v>1687</v>
      </c>
      <c r="B463" s="272" t="s">
        <v>1688</v>
      </c>
      <c r="C463" s="272" t="s">
        <v>1689</v>
      </c>
      <c r="D463" s="255">
        <f>1224276.77+0.01</f>
        <v>1224276.78</v>
      </c>
      <c r="E463" s="59" t="s">
        <v>1690</v>
      </c>
      <c r="F463" s="312" t="s">
        <v>1691</v>
      </c>
    </row>
    <row r="464" spans="1:6" ht="60" customHeight="1" x14ac:dyDescent="0.25">
      <c r="A464" s="375"/>
      <c r="B464" s="273"/>
      <c r="C464" s="273"/>
      <c r="D464" s="257"/>
      <c r="E464" s="59" t="s">
        <v>1692</v>
      </c>
      <c r="F464" s="313"/>
    </row>
    <row r="465" spans="1:6" ht="30" x14ac:dyDescent="0.25">
      <c r="A465" s="375"/>
      <c r="B465" s="143" t="s">
        <v>14</v>
      </c>
      <c r="C465" s="143" t="s">
        <v>15</v>
      </c>
      <c r="D465" s="144">
        <v>541743</v>
      </c>
      <c r="E465" s="35" t="s">
        <v>16</v>
      </c>
      <c r="F465" s="35" t="s">
        <v>17</v>
      </c>
    </row>
    <row r="466" spans="1:6" x14ac:dyDescent="0.25">
      <c r="A466" s="429" t="s">
        <v>1193</v>
      </c>
      <c r="B466" s="430"/>
      <c r="C466" s="431"/>
      <c r="D466" s="129">
        <f>+D463+D465</f>
        <v>1766019.78</v>
      </c>
      <c r="E466" s="159"/>
      <c r="F466" s="159"/>
    </row>
  </sheetData>
  <mergeCells count="331">
    <mergeCell ref="A463:A465"/>
    <mergeCell ref="A466:C466"/>
    <mergeCell ref="A458:C458"/>
    <mergeCell ref="B463:B464"/>
    <mergeCell ref="C463:C464"/>
    <mergeCell ref="D463:D464"/>
    <mergeCell ref="F463:F464"/>
    <mergeCell ref="A461:A462"/>
    <mergeCell ref="B461:B462"/>
    <mergeCell ref="C461:C462"/>
    <mergeCell ref="B433:B439"/>
    <mergeCell ref="C433:C438"/>
    <mergeCell ref="D433:D438"/>
    <mergeCell ref="E433:E438"/>
    <mergeCell ref="B440:B447"/>
    <mergeCell ref="D461:D462"/>
    <mergeCell ref="E461:E462"/>
    <mergeCell ref="F461:F462"/>
    <mergeCell ref="A429:A457"/>
    <mergeCell ref="C440:C447"/>
    <mergeCell ref="D440:D447"/>
    <mergeCell ref="F443:F445"/>
    <mergeCell ref="B448:B456"/>
    <mergeCell ref="C448:C450"/>
    <mergeCell ref="D448:D450"/>
    <mergeCell ref="C451:C456"/>
    <mergeCell ref="D451:D456"/>
    <mergeCell ref="F451:F455"/>
    <mergeCell ref="A416:A424"/>
    <mergeCell ref="A425:C425"/>
    <mergeCell ref="A427:A428"/>
    <mergeCell ref="B427:B428"/>
    <mergeCell ref="C427:C428"/>
    <mergeCell ref="D427:D428"/>
    <mergeCell ref="E427:E428"/>
    <mergeCell ref="F427:F428"/>
    <mergeCell ref="B429:B432"/>
    <mergeCell ref="C429:C432"/>
    <mergeCell ref="D429:D432"/>
    <mergeCell ref="D414:D415"/>
    <mergeCell ref="E414:E415"/>
    <mergeCell ref="F414:F415"/>
    <mergeCell ref="B419:B422"/>
    <mergeCell ref="C419:C422"/>
    <mergeCell ref="D419:D422"/>
    <mergeCell ref="E419:E420"/>
    <mergeCell ref="B423:B424"/>
    <mergeCell ref="C423:C424"/>
    <mergeCell ref="D423:D424"/>
    <mergeCell ref="E423:E424"/>
    <mergeCell ref="A376:A411"/>
    <mergeCell ref="A412:C412"/>
    <mergeCell ref="A414:A415"/>
    <mergeCell ref="B414:B415"/>
    <mergeCell ref="C414:C415"/>
    <mergeCell ref="B404:B409"/>
    <mergeCell ref="C404:C408"/>
    <mergeCell ref="D404:D408"/>
    <mergeCell ref="E404:E408"/>
    <mergeCell ref="B410:B411"/>
    <mergeCell ref="C410:C411"/>
    <mergeCell ref="D410:D411"/>
    <mergeCell ref="B395:B398"/>
    <mergeCell ref="C395:C397"/>
    <mergeCell ref="D395:D397"/>
    <mergeCell ref="E395:E397"/>
    <mergeCell ref="B399:B403"/>
    <mergeCell ref="C399:C403"/>
    <mergeCell ref="D399:D403"/>
    <mergeCell ref="E399:E403"/>
    <mergeCell ref="E382:E386"/>
    <mergeCell ref="B387:B388"/>
    <mergeCell ref="B390:B394"/>
    <mergeCell ref="C390:C394"/>
    <mergeCell ref="D390:D394"/>
    <mergeCell ref="E390:E394"/>
    <mergeCell ref="D374:D375"/>
    <mergeCell ref="E374:E375"/>
    <mergeCell ref="F374:F375"/>
    <mergeCell ref="B377:B380"/>
    <mergeCell ref="C377:C380"/>
    <mergeCell ref="D377:D380"/>
    <mergeCell ref="B382:B386"/>
    <mergeCell ref="C382:C386"/>
    <mergeCell ref="D382:D386"/>
    <mergeCell ref="B368:B369"/>
    <mergeCell ref="A326:A371"/>
    <mergeCell ref="A372:C372"/>
    <mergeCell ref="A374:A375"/>
    <mergeCell ref="B374:B375"/>
    <mergeCell ref="C374:C375"/>
    <mergeCell ref="B352:B363"/>
    <mergeCell ref="C353:C363"/>
    <mergeCell ref="D353:D363"/>
    <mergeCell ref="E353:E363"/>
    <mergeCell ref="B365:B367"/>
    <mergeCell ref="C365:C367"/>
    <mergeCell ref="D365:D367"/>
    <mergeCell ref="B347:B348"/>
    <mergeCell ref="C347:C348"/>
    <mergeCell ref="D347:D348"/>
    <mergeCell ref="B349:B351"/>
    <mergeCell ref="C349:C351"/>
    <mergeCell ref="D349:D351"/>
    <mergeCell ref="E324:E325"/>
    <mergeCell ref="F324:F325"/>
    <mergeCell ref="B327:B329"/>
    <mergeCell ref="C328:C329"/>
    <mergeCell ref="D328:D329"/>
    <mergeCell ref="B330:B346"/>
    <mergeCell ref="C330:C346"/>
    <mergeCell ref="D330:D346"/>
    <mergeCell ref="E344:E345"/>
    <mergeCell ref="A299:A321"/>
    <mergeCell ref="A322:C322"/>
    <mergeCell ref="A324:A325"/>
    <mergeCell ref="B324:B325"/>
    <mergeCell ref="C324:C325"/>
    <mergeCell ref="D324:D325"/>
    <mergeCell ref="B314:B315"/>
    <mergeCell ref="C314:C315"/>
    <mergeCell ref="D314:D315"/>
    <mergeCell ref="B317:B318"/>
    <mergeCell ref="B320:B321"/>
    <mergeCell ref="C309:C311"/>
    <mergeCell ref="D309:D311"/>
    <mergeCell ref="E309:E311"/>
    <mergeCell ref="B312:B313"/>
    <mergeCell ref="C312:C313"/>
    <mergeCell ref="D312:D313"/>
    <mergeCell ref="E297:E298"/>
    <mergeCell ref="F297:F298"/>
    <mergeCell ref="B299:B303"/>
    <mergeCell ref="C299:C303"/>
    <mergeCell ref="D299:D303"/>
    <mergeCell ref="B305:B306"/>
    <mergeCell ref="C305:C306"/>
    <mergeCell ref="D305:D306"/>
    <mergeCell ref="B308:B311"/>
    <mergeCell ref="A260:A294"/>
    <mergeCell ref="A295:C295"/>
    <mergeCell ref="A297:A298"/>
    <mergeCell ref="B297:B298"/>
    <mergeCell ref="C297:C298"/>
    <mergeCell ref="D297:D298"/>
    <mergeCell ref="B283:B290"/>
    <mergeCell ref="C283:C290"/>
    <mergeCell ref="D283:D290"/>
    <mergeCell ref="E286:E289"/>
    <mergeCell ref="B291:B294"/>
    <mergeCell ref="C291:C294"/>
    <mergeCell ref="D291:D294"/>
    <mergeCell ref="E268:E269"/>
    <mergeCell ref="B275:B276"/>
    <mergeCell ref="B278:B281"/>
    <mergeCell ref="C278:C280"/>
    <mergeCell ref="D278:D280"/>
    <mergeCell ref="E278:E280"/>
    <mergeCell ref="E258:E259"/>
    <mergeCell ref="F258:F259"/>
    <mergeCell ref="B260:B267"/>
    <mergeCell ref="C261:C267"/>
    <mergeCell ref="D261:D267"/>
    <mergeCell ref="E261:E267"/>
    <mergeCell ref="B268:B271"/>
    <mergeCell ref="C268:C271"/>
    <mergeCell ref="D268:D271"/>
    <mergeCell ref="A256:C256"/>
    <mergeCell ref="A258:A259"/>
    <mergeCell ref="B258:B259"/>
    <mergeCell ref="C258:C259"/>
    <mergeCell ref="D258:D259"/>
    <mergeCell ref="B243:B244"/>
    <mergeCell ref="C243:C246"/>
    <mergeCell ref="D243:D246"/>
    <mergeCell ref="B228:B237"/>
    <mergeCell ref="C228:C233"/>
    <mergeCell ref="D228:D233"/>
    <mergeCell ref="E243:E246"/>
    <mergeCell ref="B248:B255"/>
    <mergeCell ref="C248:C254"/>
    <mergeCell ref="D248:D254"/>
    <mergeCell ref="E248:E254"/>
    <mergeCell ref="B238:B242"/>
    <mergeCell ref="C238:C242"/>
    <mergeCell ref="D238:D242"/>
    <mergeCell ref="E238:E242"/>
    <mergeCell ref="E228:E233"/>
    <mergeCell ref="C234:C237"/>
    <mergeCell ref="D234:D237"/>
    <mergeCell ref="E234:E237"/>
    <mergeCell ref="B223:B224"/>
    <mergeCell ref="C223:C224"/>
    <mergeCell ref="D223:D224"/>
    <mergeCell ref="E223:E224"/>
    <mergeCell ref="B225:B226"/>
    <mergeCell ref="C225:C226"/>
    <mergeCell ref="D225:D226"/>
    <mergeCell ref="E208:E211"/>
    <mergeCell ref="F208:F211"/>
    <mergeCell ref="B212:B215"/>
    <mergeCell ref="C213:C215"/>
    <mergeCell ref="D213:D215"/>
    <mergeCell ref="E213:E215"/>
    <mergeCell ref="A206:A207"/>
    <mergeCell ref="B206:B207"/>
    <mergeCell ref="C206:C207"/>
    <mergeCell ref="D206:D207"/>
    <mergeCell ref="E206:E207"/>
    <mergeCell ref="F206:F207"/>
    <mergeCell ref="A208:A255"/>
    <mergeCell ref="B216:B219"/>
    <mergeCell ref="C216:C219"/>
    <mergeCell ref="D216:D219"/>
    <mergeCell ref="B220:B222"/>
    <mergeCell ref="C220:C222"/>
    <mergeCell ref="D220:D222"/>
    <mergeCell ref="B208:B211"/>
    <mergeCell ref="C208:C211"/>
    <mergeCell ref="D208:D211"/>
    <mergeCell ref="B199:B203"/>
    <mergeCell ref="C199:C203"/>
    <mergeCell ref="D199:D203"/>
    <mergeCell ref="A145:A203"/>
    <mergeCell ref="A204:C204"/>
    <mergeCell ref="B168:B198"/>
    <mergeCell ref="C168:C174"/>
    <mergeCell ref="D168:D174"/>
    <mergeCell ref="E168:E174"/>
    <mergeCell ref="C175:C198"/>
    <mergeCell ref="D175:D198"/>
    <mergeCell ref="E175:E198"/>
    <mergeCell ref="B161:B164"/>
    <mergeCell ref="C161:C163"/>
    <mergeCell ref="D161:D163"/>
    <mergeCell ref="E161:E163"/>
    <mergeCell ref="B165:B167"/>
    <mergeCell ref="C165:C167"/>
    <mergeCell ref="D165:D167"/>
    <mergeCell ref="E165:E167"/>
    <mergeCell ref="D152:D154"/>
    <mergeCell ref="B155:B156"/>
    <mergeCell ref="B158:B160"/>
    <mergeCell ref="C158:C160"/>
    <mergeCell ref="D158:D160"/>
    <mergeCell ref="E158:E160"/>
    <mergeCell ref="D143:D144"/>
    <mergeCell ref="E143:E144"/>
    <mergeCell ref="F143:F144"/>
    <mergeCell ref="B146:B150"/>
    <mergeCell ref="C146:C150"/>
    <mergeCell ref="D146:D150"/>
    <mergeCell ref="E148:E149"/>
    <mergeCell ref="B152:B154"/>
    <mergeCell ref="C152:C154"/>
    <mergeCell ref="B139:B140"/>
    <mergeCell ref="A68:A140"/>
    <mergeCell ref="A141:C141"/>
    <mergeCell ref="A143:A144"/>
    <mergeCell ref="B143:B144"/>
    <mergeCell ref="C143:C144"/>
    <mergeCell ref="E75:E78"/>
    <mergeCell ref="B81:B82"/>
    <mergeCell ref="B85:B124"/>
    <mergeCell ref="C85:C98"/>
    <mergeCell ref="D85:D98"/>
    <mergeCell ref="C99:C124"/>
    <mergeCell ref="D99:D124"/>
    <mergeCell ref="E99:E124"/>
    <mergeCell ref="B68:B71"/>
    <mergeCell ref="C68:C71"/>
    <mergeCell ref="D68:D71"/>
    <mergeCell ref="B73:B79"/>
    <mergeCell ref="C73:C79"/>
    <mergeCell ref="D73:D79"/>
    <mergeCell ref="B126:B138"/>
    <mergeCell ref="C126:C138"/>
    <mergeCell ref="D126:D138"/>
    <mergeCell ref="A64:C64"/>
    <mergeCell ref="A66:A67"/>
    <mergeCell ref="B66:B67"/>
    <mergeCell ref="C66:C67"/>
    <mergeCell ref="D66:D67"/>
    <mergeCell ref="E66:E67"/>
    <mergeCell ref="F66:F67"/>
    <mergeCell ref="A6:A63"/>
    <mergeCell ref="E41:E59"/>
    <mergeCell ref="B60:B63"/>
    <mergeCell ref="C60:C63"/>
    <mergeCell ref="D60:D63"/>
    <mergeCell ref="B36:B37"/>
    <mergeCell ref="C36:C37"/>
    <mergeCell ref="D36:D37"/>
    <mergeCell ref="E36:E37"/>
    <mergeCell ref="B38:B59"/>
    <mergeCell ref="C38:C40"/>
    <mergeCell ref="D38:D40"/>
    <mergeCell ref="E38:E40"/>
    <mergeCell ref="C41:C59"/>
    <mergeCell ref="D41:D59"/>
    <mergeCell ref="B28:B31"/>
    <mergeCell ref="C28:C31"/>
    <mergeCell ref="B16:B17"/>
    <mergeCell ref="C16:C17"/>
    <mergeCell ref="D16:D17"/>
    <mergeCell ref="E16:E17"/>
    <mergeCell ref="B18:B21"/>
    <mergeCell ref="D28:D31"/>
    <mergeCell ref="E28:E31"/>
    <mergeCell ref="B32:B35"/>
    <mergeCell ref="C32:C34"/>
    <mergeCell ref="D32:D34"/>
    <mergeCell ref="E32:E34"/>
    <mergeCell ref="C18:C21"/>
    <mergeCell ref="D18:D21"/>
    <mergeCell ref="E18:E19"/>
    <mergeCell ref="B22:B26"/>
    <mergeCell ref="C22:C25"/>
    <mergeCell ref="D22:D25"/>
    <mergeCell ref="E22:E25"/>
    <mergeCell ref="A1:F1"/>
    <mergeCell ref="A4:A5"/>
    <mergeCell ref="B4:B5"/>
    <mergeCell ref="C4:C5"/>
    <mergeCell ref="D4:D5"/>
    <mergeCell ref="E4:E5"/>
    <mergeCell ref="F4:F5"/>
    <mergeCell ref="B7:B15"/>
    <mergeCell ref="C7:C15"/>
    <mergeCell ref="D7:D15"/>
    <mergeCell ref="E7:E12"/>
  </mergeCells>
  <pageMargins left="0.70866141732283472" right="0.70866141732283472" top="0.74803149606299213" bottom="0.74803149606299213" header="0.31496062992125984" footer="0.31496062992125984"/>
  <pageSetup paperSize="9" scale="70" orientation="landscape"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C97" sqref="C97:C98"/>
    </sheetView>
  </sheetViews>
  <sheetFormatPr baseColWidth="10" defaultRowHeight="15" x14ac:dyDescent="0.25"/>
  <cols>
    <col min="1" max="1" width="32.42578125" customWidth="1"/>
    <col min="2" max="2" width="31" customWidth="1"/>
    <col min="3" max="3" width="30.28515625" customWidth="1"/>
    <col min="4" max="4" width="18" customWidth="1"/>
    <col min="5" max="5" width="32.5703125" customWidth="1"/>
    <col min="6" max="6" width="37.140625" customWidth="1"/>
  </cols>
  <sheetData>
    <row r="1" spans="1:6" x14ac:dyDescent="0.25">
      <c r="A1" s="301" t="s">
        <v>1862</v>
      </c>
      <c r="B1" s="301"/>
      <c r="C1" s="301"/>
      <c r="D1" s="301"/>
      <c r="E1" s="301"/>
      <c r="F1" s="301"/>
    </row>
    <row r="2" spans="1:6" ht="18.75" x14ac:dyDescent="0.25">
      <c r="A2" s="21"/>
      <c r="B2" s="21"/>
      <c r="C2" s="21"/>
      <c r="D2" s="177"/>
      <c r="E2" s="20"/>
      <c r="F2" s="20"/>
    </row>
    <row r="3" spans="1:6" x14ac:dyDescent="0.25">
      <c r="A3" s="178"/>
      <c r="B3" s="20"/>
      <c r="C3" s="20"/>
      <c r="D3" s="179"/>
      <c r="E3" s="20"/>
      <c r="F3" s="20"/>
    </row>
    <row r="4" spans="1:6" x14ac:dyDescent="0.25">
      <c r="A4" s="367" t="s">
        <v>0</v>
      </c>
      <c r="B4" s="367" t="s">
        <v>1</v>
      </c>
      <c r="C4" s="367" t="s">
        <v>2</v>
      </c>
      <c r="D4" s="367" t="s">
        <v>3</v>
      </c>
      <c r="E4" s="293" t="s">
        <v>4</v>
      </c>
      <c r="F4" s="293" t="s">
        <v>5</v>
      </c>
    </row>
    <row r="5" spans="1:6" x14ac:dyDescent="0.25">
      <c r="A5" s="368"/>
      <c r="B5" s="368"/>
      <c r="C5" s="368"/>
      <c r="D5" s="368"/>
      <c r="E5" s="294"/>
      <c r="F5" s="294"/>
    </row>
    <row r="6" spans="1:6" ht="25.5" x14ac:dyDescent="0.25">
      <c r="A6" s="216" t="s">
        <v>1693</v>
      </c>
      <c r="B6" s="314" t="s">
        <v>1694</v>
      </c>
      <c r="C6" s="216" t="s">
        <v>27</v>
      </c>
      <c r="D6" s="275">
        <v>692859.99999999977</v>
      </c>
      <c r="E6" s="49" t="s">
        <v>1695</v>
      </c>
      <c r="F6" s="49" t="s">
        <v>27</v>
      </c>
    </row>
    <row r="7" spans="1:6" ht="25.5" x14ac:dyDescent="0.25">
      <c r="A7" s="217"/>
      <c r="B7" s="314"/>
      <c r="C7" s="218"/>
      <c r="D7" s="276"/>
      <c r="E7" s="49" t="s">
        <v>1696</v>
      </c>
      <c r="F7" s="49" t="s">
        <v>1697</v>
      </c>
    </row>
    <row r="8" spans="1:6" ht="25.5" x14ac:dyDescent="0.25">
      <c r="A8" s="218"/>
      <c r="B8" s="314"/>
      <c r="C8" s="15" t="s">
        <v>15</v>
      </c>
      <c r="D8" s="43">
        <v>1698180.4440200001</v>
      </c>
      <c r="E8" s="46" t="s">
        <v>16</v>
      </c>
      <c r="F8" s="46" t="s">
        <v>17</v>
      </c>
    </row>
    <row r="9" spans="1:6" ht="63.75" x14ac:dyDescent="0.25">
      <c r="A9" s="216" t="s">
        <v>1698</v>
      </c>
      <c r="B9" s="213" t="s">
        <v>1699</v>
      </c>
      <c r="C9" s="213" t="s">
        <v>1700</v>
      </c>
      <c r="D9" s="261"/>
      <c r="E9" s="49" t="s">
        <v>1701</v>
      </c>
      <c r="F9" s="49" t="s">
        <v>1702</v>
      </c>
    </row>
    <row r="10" spans="1:6" ht="63.75" x14ac:dyDescent="0.25">
      <c r="A10" s="217"/>
      <c r="B10" s="214"/>
      <c r="C10" s="214"/>
      <c r="D10" s="262"/>
      <c r="E10" s="49" t="s">
        <v>1703</v>
      </c>
      <c r="F10" s="49" t="s">
        <v>1704</v>
      </c>
    </row>
    <row r="11" spans="1:6" ht="51" x14ac:dyDescent="0.25">
      <c r="A11" s="218"/>
      <c r="B11" s="215"/>
      <c r="C11" s="215"/>
      <c r="D11" s="263"/>
      <c r="E11" s="49" t="s">
        <v>1705</v>
      </c>
      <c r="F11" s="49" t="s">
        <v>1706</v>
      </c>
    </row>
    <row r="12" spans="1:6" ht="39" x14ac:dyDescent="0.25">
      <c r="A12" s="216" t="s">
        <v>1707</v>
      </c>
      <c r="B12" s="299" t="s">
        <v>1708</v>
      </c>
      <c r="C12" s="46" t="s">
        <v>1709</v>
      </c>
      <c r="D12" s="43"/>
      <c r="E12" s="180" t="s">
        <v>1710</v>
      </c>
      <c r="F12" s="181" t="s">
        <v>1711</v>
      </c>
    </row>
    <row r="13" spans="1:6" ht="38.25" x14ac:dyDescent="0.25">
      <c r="A13" s="217"/>
      <c r="B13" s="299"/>
      <c r="C13" s="46" t="s">
        <v>1712</v>
      </c>
      <c r="D13" s="43">
        <v>500000</v>
      </c>
      <c r="E13" s="49" t="s">
        <v>1713</v>
      </c>
      <c r="F13" s="49" t="s">
        <v>1714</v>
      </c>
    </row>
    <row r="14" spans="1:6" ht="76.5" x14ac:dyDescent="0.25">
      <c r="A14" s="217"/>
      <c r="B14" s="213" t="s">
        <v>1183</v>
      </c>
      <c r="C14" s="213" t="s">
        <v>1715</v>
      </c>
      <c r="D14" s="219">
        <v>100000</v>
      </c>
      <c r="E14" s="49" t="s">
        <v>1716</v>
      </c>
      <c r="F14" s="49" t="s">
        <v>1717</v>
      </c>
    </row>
    <row r="15" spans="1:6" ht="89.25" x14ac:dyDescent="0.25">
      <c r="A15" s="217"/>
      <c r="B15" s="214"/>
      <c r="C15" s="214"/>
      <c r="D15" s="220"/>
      <c r="E15" s="49" t="s">
        <v>1718</v>
      </c>
      <c r="F15" s="49" t="s">
        <v>1719</v>
      </c>
    </row>
    <row r="16" spans="1:6" ht="25.5" x14ac:dyDescent="0.25">
      <c r="A16" s="217"/>
      <c r="B16" s="214"/>
      <c r="C16" s="214"/>
      <c r="D16" s="220"/>
      <c r="E16" s="49" t="s">
        <v>1720</v>
      </c>
      <c r="F16" s="49" t="s">
        <v>1721</v>
      </c>
    </row>
    <row r="17" spans="1:6" ht="25.5" x14ac:dyDescent="0.25">
      <c r="A17" s="217"/>
      <c r="B17" s="214"/>
      <c r="C17" s="214"/>
      <c r="D17" s="220"/>
      <c r="E17" s="227" t="s">
        <v>1722</v>
      </c>
      <c r="F17" s="49" t="s">
        <v>1723</v>
      </c>
    </row>
    <row r="18" spans="1:6" ht="25.5" x14ac:dyDescent="0.25">
      <c r="A18" s="217"/>
      <c r="B18" s="214"/>
      <c r="C18" s="214"/>
      <c r="D18" s="220"/>
      <c r="E18" s="228"/>
      <c r="F18" s="49" t="s">
        <v>1724</v>
      </c>
    </row>
    <row r="19" spans="1:6" ht="38.25" x14ac:dyDescent="0.25">
      <c r="A19" s="217"/>
      <c r="B19" s="214"/>
      <c r="C19" s="214"/>
      <c r="D19" s="220"/>
      <c r="E19" s="228"/>
      <c r="F19" s="49" t="s">
        <v>1725</v>
      </c>
    </row>
    <row r="20" spans="1:6" ht="38.25" x14ac:dyDescent="0.25">
      <c r="A20" s="217"/>
      <c r="B20" s="214"/>
      <c r="C20" s="214"/>
      <c r="D20" s="220"/>
      <c r="E20" s="228"/>
      <c r="F20" s="49" t="s">
        <v>1726</v>
      </c>
    </row>
    <row r="21" spans="1:6" ht="25.5" x14ac:dyDescent="0.25">
      <c r="A21" s="217"/>
      <c r="B21" s="214"/>
      <c r="C21" s="214"/>
      <c r="D21" s="220"/>
      <c r="E21" s="229"/>
      <c r="F21" s="49" t="s">
        <v>1727</v>
      </c>
    </row>
    <row r="22" spans="1:6" ht="25.5" x14ac:dyDescent="0.25">
      <c r="A22" s="217"/>
      <c r="B22" s="214"/>
      <c r="C22" s="214"/>
      <c r="D22" s="220"/>
      <c r="E22" s="266" t="s">
        <v>1728</v>
      </c>
      <c r="F22" s="49" t="s">
        <v>1729</v>
      </c>
    </row>
    <row r="23" spans="1:6" ht="38.25" x14ac:dyDescent="0.25">
      <c r="A23" s="217"/>
      <c r="B23" s="214"/>
      <c r="C23" s="214"/>
      <c r="D23" s="220"/>
      <c r="E23" s="267"/>
      <c r="F23" s="49" t="s">
        <v>1730</v>
      </c>
    </row>
    <row r="24" spans="1:6" ht="76.5" x14ac:dyDescent="0.25">
      <c r="A24" s="217"/>
      <c r="B24" s="214"/>
      <c r="C24" s="214"/>
      <c r="D24" s="220"/>
      <c r="E24" s="267"/>
      <c r="F24" s="49" t="s">
        <v>1731</v>
      </c>
    </row>
    <row r="25" spans="1:6" ht="38.25" x14ac:dyDescent="0.25">
      <c r="A25" s="217"/>
      <c r="B25" s="214"/>
      <c r="C25" s="215"/>
      <c r="D25" s="221"/>
      <c r="E25" s="268"/>
      <c r="F25" s="49" t="s">
        <v>1732</v>
      </c>
    </row>
    <row r="26" spans="1:6" ht="102" x14ac:dyDescent="0.25">
      <c r="A26" s="217"/>
      <c r="B26" s="214"/>
      <c r="C26" s="213" t="s">
        <v>1733</v>
      </c>
      <c r="D26" s="216"/>
      <c r="E26" s="49" t="s">
        <v>1734</v>
      </c>
      <c r="F26" s="49" t="s">
        <v>1735</v>
      </c>
    </row>
    <row r="27" spans="1:6" ht="51" x14ac:dyDescent="0.25">
      <c r="A27" s="217"/>
      <c r="B27" s="214"/>
      <c r="C27" s="214"/>
      <c r="D27" s="217"/>
      <c r="E27" s="227" t="s">
        <v>1736</v>
      </c>
      <c r="F27" s="49" t="s">
        <v>1737</v>
      </c>
    </row>
    <row r="28" spans="1:6" ht="38.25" x14ac:dyDescent="0.25">
      <c r="A28" s="217"/>
      <c r="B28" s="214"/>
      <c r="C28" s="214"/>
      <c r="D28" s="217"/>
      <c r="E28" s="228"/>
      <c r="F28" s="49" t="s">
        <v>1738</v>
      </c>
    </row>
    <row r="29" spans="1:6" ht="51" x14ac:dyDescent="0.25">
      <c r="A29" s="218"/>
      <c r="B29" s="215"/>
      <c r="C29" s="215"/>
      <c r="D29" s="218"/>
      <c r="E29" s="229"/>
      <c r="F29" s="49" t="s">
        <v>1739</v>
      </c>
    </row>
    <row r="30" spans="1:6" ht="89.25" x14ac:dyDescent="0.25">
      <c r="A30" s="314" t="s">
        <v>1740</v>
      </c>
      <c r="B30" s="46" t="s">
        <v>1741</v>
      </c>
      <c r="C30" s="46" t="s">
        <v>1742</v>
      </c>
      <c r="D30" s="43"/>
      <c r="E30" s="49" t="s">
        <v>1743</v>
      </c>
      <c r="F30" s="49" t="s">
        <v>1744</v>
      </c>
    </row>
    <row r="31" spans="1:6" ht="76.5" x14ac:dyDescent="0.25">
      <c r="A31" s="314"/>
      <c r="B31" s="213" t="s">
        <v>1745</v>
      </c>
      <c r="C31" s="235" t="s">
        <v>1746</v>
      </c>
      <c r="D31" s="347"/>
      <c r="E31" s="223" t="s">
        <v>1747</v>
      </c>
      <c r="F31" s="49" t="s">
        <v>1748</v>
      </c>
    </row>
    <row r="32" spans="1:6" ht="63.75" x14ac:dyDescent="0.25">
      <c r="A32" s="314"/>
      <c r="B32" s="215"/>
      <c r="C32" s="236"/>
      <c r="D32" s="349"/>
      <c r="E32" s="223"/>
      <c r="F32" s="49" t="s">
        <v>1749</v>
      </c>
    </row>
    <row r="33" spans="1:6" ht="38.25" x14ac:dyDescent="0.25">
      <c r="A33" s="314"/>
      <c r="B33" s="213" t="s">
        <v>1750</v>
      </c>
      <c r="C33" s="213" t="s">
        <v>1751</v>
      </c>
      <c r="D33" s="261"/>
      <c r="E33" s="49" t="s">
        <v>1752</v>
      </c>
      <c r="F33" s="49" t="s">
        <v>1753</v>
      </c>
    </row>
    <row r="34" spans="1:6" ht="25.5" x14ac:dyDescent="0.25">
      <c r="A34" s="314"/>
      <c r="B34" s="214"/>
      <c r="C34" s="214"/>
      <c r="D34" s="262"/>
      <c r="E34" s="49" t="s">
        <v>1754</v>
      </c>
      <c r="F34" s="49" t="s">
        <v>1755</v>
      </c>
    </row>
    <row r="35" spans="1:6" ht="51" x14ac:dyDescent="0.25">
      <c r="A35" s="314"/>
      <c r="B35" s="214"/>
      <c r="C35" s="214"/>
      <c r="D35" s="262"/>
      <c r="E35" s="49" t="s">
        <v>1756</v>
      </c>
      <c r="F35" s="49" t="s">
        <v>1757</v>
      </c>
    </row>
    <row r="36" spans="1:6" ht="63.75" x14ac:dyDescent="0.25">
      <c r="A36" s="314"/>
      <c r="B36" s="214"/>
      <c r="C36" s="215"/>
      <c r="D36" s="263"/>
      <c r="E36" s="49" t="s">
        <v>1758</v>
      </c>
      <c r="F36" s="182" t="s">
        <v>1759</v>
      </c>
    </row>
    <row r="37" spans="1:6" ht="38.25" x14ac:dyDescent="0.25">
      <c r="A37" s="314"/>
      <c r="B37" s="214"/>
      <c r="C37" s="46" t="s">
        <v>1760</v>
      </c>
      <c r="D37" s="43">
        <v>500000</v>
      </c>
      <c r="E37" s="49" t="s">
        <v>1761</v>
      </c>
      <c r="F37" s="49" t="s">
        <v>1762</v>
      </c>
    </row>
    <row r="38" spans="1:6" x14ac:dyDescent="0.25">
      <c r="A38" s="314"/>
      <c r="B38" s="214"/>
      <c r="C38" s="213" t="s">
        <v>1763</v>
      </c>
      <c r="D38" s="261"/>
      <c r="E38" s="223" t="s">
        <v>1764</v>
      </c>
      <c r="F38" s="49" t="s">
        <v>1765</v>
      </c>
    </row>
    <row r="39" spans="1:6" ht="25.5" x14ac:dyDescent="0.25">
      <c r="A39" s="314"/>
      <c r="B39" s="214"/>
      <c r="C39" s="214"/>
      <c r="D39" s="262"/>
      <c r="E39" s="223"/>
      <c r="F39" s="49" t="s">
        <v>1766</v>
      </c>
    </row>
    <row r="40" spans="1:6" ht="76.5" x14ac:dyDescent="0.25">
      <c r="A40" s="314"/>
      <c r="B40" s="215"/>
      <c r="C40" s="215"/>
      <c r="D40" s="263"/>
      <c r="E40" s="49" t="s">
        <v>1767</v>
      </c>
      <c r="F40" s="49" t="s">
        <v>1768</v>
      </c>
    </row>
    <row r="41" spans="1:6" ht="127.5" x14ac:dyDescent="0.25">
      <c r="A41" s="314"/>
      <c r="B41" s="46" t="s">
        <v>1769</v>
      </c>
      <c r="C41" s="46" t="s">
        <v>1770</v>
      </c>
      <c r="D41" s="43"/>
      <c r="E41" s="49" t="s">
        <v>1771</v>
      </c>
      <c r="F41" s="49" t="s">
        <v>1772</v>
      </c>
    </row>
    <row r="42" spans="1:6" x14ac:dyDescent="0.25">
      <c r="A42" s="216" t="s">
        <v>1773</v>
      </c>
      <c r="B42" s="218" t="s">
        <v>14</v>
      </c>
      <c r="C42" s="3" t="s">
        <v>27</v>
      </c>
      <c r="D42" s="43"/>
      <c r="E42" s="27" t="s">
        <v>1774</v>
      </c>
      <c r="F42" s="27" t="s">
        <v>1775</v>
      </c>
    </row>
    <row r="43" spans="1:6" ht="25.5" x14ac:dyDescent="0.25">
      <c r="A43" s="217"/>
      <c r="B43" s="314"/>
      <c r="C43" s="50" t="s">
        <v>67</v>
      </c>
      <c r="D43" s="43"/>
      <c r="E43" s="27" t="s">
        <v>1776</v>
      </c>
      <c r="F43" s="49" t="s">
        <v>1777</v>
      </c>
    </row>
    <row r="44" spans="1:6" ht="51" x14ac:dyDescent="0.25">
      <c r="A44" s="217"/>
      <c r="B44" s="216" t="s">
        <v>1741</v>
      </c>
      <c r="C44" s="216" t="s">
        <v>1778</v>
      </c>
      <c r="D44" s="216"/>
      <c r="E44" s="183" t="s">
        <v>1779</v>
      </c>
      <c r="F44" s="49" t="s">
        <v>1780</v>
      </c>
    </row>
    <row r="45" spans="1:6" ht="63.75" x14ac:dyDescent="0.25">
      <c r="A45" s="217"/>
      <c r="B45" s="217"/>
      <c r="C45" s="217"/>
      <c r="D45" s="217"/>
      <c r="E45" s="183" t="s">
        <v>1781</v>
      </c>
      <c r="F45" s="49" t="s">
        <v>1782</v>
      </c>
    </row>
    <row r="46" spans="1:6" ht="89.25" x14ac:dyDescent="0.25">
      <c r="A46" s="217"/>
      <c r="B46" s="217"/>
      <c r="C46" s="217"/>
      <c r="D46" s="217"/>
      <c r="E46" s="183" t="s">
        <v>1783</v>
      </c>
      <c r="F46" s="49" t="s">
        <v>1784</v>
      </c>
    </row>
    <row r="47" spans="1:6" ht="76.5" x14ac:dyDescent="0.25">
      <c r="A47" s="218"/>
      <c r="B47" s="218"/>
      <c r="C47" s="218"/>
      <c r="D47" s="218"/>
      <c r="E47" s="184" t="s">
        <v>1785</v>
      </c>
      <c r="F47" s="49" t="s">
        <v>1786</v>
      </c>
    </row>
    <row r="48" spans="1:6" ht="25.5" x14ac:dyDescent="0.25">
      <c r="A48" s="216" t="s">
        <v>1787</v>
      </c>
      <c r="B48" s="286" t="s">
        <v>1741</v>
      </c>
      <c r="C48" s="216" t="s">
        <v>1788</v>
      </c>
      <c r="D48" s="261">
        <v>2050000</v>
      </c>
      <c r="E48" s="223" t="s">
        <v>1789</v>
      </c>
      <c r="F48" s="185" t="s">
        <v>1790</v>
      </c>
    </row>
    <row r="49" spans="1:6" ht="25.5" x14ac:dyDescent="0.25">
      <c r="A49" s="217"/>
      <c r="B49" s="287"/>
      <c r="C49" s="217"/>
      <c r="D49" s="262"/>
      <c r="E49" s="223"/>
      <c r="F49" s="185" t="s">
        <v>1791</v>
      </c>
    </row>
    <row r="50" spans="1:6" x14ac:dyDescent="0.25">
      <c r="A50" s="217"/>
      <c r="B50" s="287"/>
      <c r="C50" s="217"/>
      <c r="D50" s="262"/>
      <c r="E50" s="223"/>
      <c r="F50" s="185" t="s">
        <v>1792</v>
      </c>
    </row>
    <row r="51" spans="1:6" x14ac:dyDescent="0.25">
      <c r="A51" s="217"/>
      <c r="B51" s="287"/>
      <c r="C51" s="217"/>
      <c r="D51" s="262"/>
      <c r="E51" s="223"/>
      <c r="F51" s="185" t="s">
        <v>1793</v>
      </c>
    </row>
    <row r="52" spans="1:6" ht="25.5" x14ac:dyDescent="0.25">
      <c r="A52" s="217"/>
      <c r="B52" s="287"/>
      <c r="C52" s="217"/>
      <c r="D52" s="262"/>
      <c r="E52" s="223"/>
      <c r="F52" s="185" t="s">
        <v>1794</v>
      </c>
    </row>
    <row r="53" spans="1:6" ht="38.25" x14ac:dyDescent="0.25">
      <c r="A53" s="217"/>
      <c r="B53" s="287"/>
      <c r="C53" s="217"/>
      <c r="D53" s="262"/>
      <c r="E53" s="223"/>
      <c r="F53" s="185" t="s">
        <v>1795</v>
      </c>
    </row>
    <row r="54" spans="1:6" ht="25.5" x14ac:dyDescent="0.25">
      <c r="A54" s="217"/>
      <c r="B54" s="287"/>
      <c r="C54" s="217"/>
      <c r="D54" s="262"/>
      <c r="E54" s="223"/>
      <c r="F54" s="185" t="s">
        <v>1796</v>
      </c>
    </row>
    <row r="55" spans="1:6" ht="25.5" x14ac:dyDescent="0.25">
      <c r="A55" s="217"/>
      <c r="B55" s="287"/>
      <c r="C55" s="217"/>
      <c r="D55" s="262"/>
      <c r="E55" s="223"/>
      <c r="F55" s="185" t="s">
        <v>1797</v>
      </c>
    </row>
    <row r="56" spans="1:6" ht="25.5" x14ac:dyDescent="0.25">
      <c r="A56" s="217"/>
      <c r="B56" s="287"/>
      <c r="C56" s="217"/>
      <c r="D56" s="262"/>
      <c r="E56" s="223"/>
      <c r="F56" s="185" t="s">
        <v>1798</v>
      </c>
    </row>
    <row r="57" spans="1:6" ht="51" x14ac:dyDescent="0.25">
      <c r="A57" s="217"/>
      <c r="B57" s="287"/>
      <c r="C57" s="217"/>
      <c r="D57" s="262"/>
      <c r="E57" s="223"/>
      <c r="F57" s="185" t="s">
        <v>1799</v>
      </c>
    </row>
    <row r="58" spans="1:6" x14ac:dyDescent="0.25">
      <c r="A58" s="217"/>
      <c r="B58" s="287"/>
      <c r="C58" s="218"/>
      <c r="D58" s="263"/>
      <c r="E58" s="223"/>
      <c r="F58" s="185" t="s">
        <v>1800</v>
      </c>
    </row>
    <row r="59" spans="1:6" ht="25.5" x14ac:dyDescent="0.25">
      <c r="A59" s="217"/>
      <c r="B59" s="287"/>
      <c r="C59" s="216" t="s">
        <v>1801</v>
      </c>
      <c r="D59" s="261"/>
      <c r="E59" s="223" t="s">
        <v>1802</v>
      </c>
      <c r="F59" s="185" t="s">
        <v>1803</v>
      </c>
    </row>
    <row r="60" spans="1:6" ht="25.5" x14ac:dyDescent="0.25">
      <c r="A60" s="217"/>
      <c r="B60" s="287"/>
      <c r="C60" s="218"/>
      <c r="D60" s="263"/>
      <c r="E60" s="223"/>
      <c r="F60" s="185" t="s">
        <v>1804</v>
      </c>
    </row>
    <row r="61" spans="1:6" ht="25.5" x14ac:dyDescent="0.25">
      <c r="A61" s="217"/>
      <c r="B61" s="287"/>
      <c r="C61" s="219" t="s">
        <v>1805</v>
      </c>
      <c r="D61" s="261"/>
      <c r="E61" s="223" t="s">
        <v>1806</v>
      </c>
      <c r="F61" s="185" t="s">
        <v>1807</v>
      </c>
    </row>
    <row r="62" spans="1:6" ht="25.5" x14ac:dyDescent="0.25">
      <c r="A62" s="217"/>
      <c r="B62" s="287"/>
      <c r="C62" s="220"/>
      <c r="D62" s="262"/>
      <c r="E62" s="223"/>
      <c r="F62" s="185" t="s">
        <v>1808</v>
      </c>
    </row>
    <row r="63" spans="1:6" ht="25.5" x14ac:dyDescent="0.25">
      <c r="A63" s="217"/>
      <c r="B63" s="287"/>
      <c r="C63" s="220"/>
      <c r="D63" s="262"/>
      <c r="E63" s="223"/>
      <c r="F63" s="185" t="s">
        <v>1809</v>
      </c>
    </row>
    <row r="64" spans="1:6" ht="25.5" x14ac:dyDescent="0.25">
      <c r="A64" s="217"/>
      <c r="B64" s="287"/>
      <c r="C64" s="220"/>
      <c r="D64" s="262"/>
      <c r="E64" s="223"/>
      <c r="F64" s="185" t="s">
        <v>1810</v>
      </c>
    </row>
    <row r="65" spans="1:6" x14ac:dyDescent="0.25">
      <c r="A65" s="217"/>
      <c r="B65" s="287"/>
      <c r="C65" s="221"/>
      <c r="D65" s="263"/>
      <c r="E65" s="223"/>
      <c r="F65" s="185" t="s">
        <v>1811</v>
      </c>
    </row>
    <row r="66" spans="1:6" x14ac:dyDescent="0.25">
      <c r="A66" s="217"/>
      <c r="B66" s="287"/>
      <c r="C66" s="228" t="s">
        <v>1812</v>
      </c>
      <c r="D66" s="318"/>
      <c r="E66" s="223" t="s">
        <v>1813</v>
      </c>
      <c r="F66" s="185" t="s">
        <v>1814</v>
      </c>
    </row>
    <row r="67" spans="1:6" ht="25.5" x14ac:dyDescent="0.25">
      <c r="A67" s="217"/>
      <c r="B67" s="287"/>
      <c r="C67" s="228"/>
      <c r="D67" s="318"/>
      <c r="E67" s="223"/>
      <c r="F67" s="185" t="s">
        <v>1815</v>
      </c>
    </row>
    <row r="68" spans="1:6" x14ac:dyDescent="0.25">
      <c r="A68" s="217"/>
      <c r="B68" s="287"/>
      <c r="C68" s="227" t="s">
        <v>1816</v>
      </c>
      <c r="D68" s="317"/>
      <c r="E68" s="223" t="s">
        <v>1817</v>
      </c>
      <c r="F68" s="185" t="s">
        <v>1818</v>
      </c>
    </row>
    <row r="69" spans="1:6" x14ac:dyDescent="0.25">
      <c r="A69" s="217"/>
      <c r="B69" s="287"/>
      <c r="C69" s="228"/>
      <c r="D69" s="318"/>
      <c r="E69" s="223"/>
      <c r="F69" s="185" t="s">
        <v>1819</v>
      </c>
    </row>
    <row r="70" spans="1:6" ht="25.5" x14ac:dyDescent="0.25">
      <c r="A70" s="217"/>
      <c r="B70" s="287"/>
      <c r="C70" s="228"/>
      <c r="D70" s="318"/>
      <c r="E70" s="223"/>
      <c r="F70" s="185" t="s">
        <v>1820</v>
      </c>
    </row>
    <row r="71" spans="1:6" x14ac:dyDescent="0.25">
      <c r="A71" s="217"/>
      <c r="B71" s="287"/>
      <c r="C71" s="227" t="s">
        <v>1821</v>
      </c>
      <c r="D71" s="317"/>
      <c r="E71" s="227" t="s">
        <v>1822</v>
      </c>
      <c r="F71" s="185" t="s">
        <v>1823</v>
      </c>
    </row>
    <row r="72" spans="1:6" ht="38.25" x14ac:dyDescent="0.25">
      <c r="A72" s="217"/>
      <c r="B72" s="287"/>
      <c r="C72" s="228"/>
      <c r="D72" s="318"/>
      <c r="E72" s="228"/>
      <c r="F72" s="185" t="s">
        <v>1824</v>
      </c>
    </row>
    <row r="73" spans="1:6" x14ac:dyDescent="0.25">
      <c r="A73" s="217"/>
      <c r="B73" s="287"/>
      <c r="C73" s="228"/>
      <c r="D73" s="318"/>
      <c r="E73" s="228"/>
      <c r="F73" s="185" t="s">
        <v>1825</v>
      </c>
    </row>
    <row r="74" spans="1:6" ht="25.5" x14ac:dyDescent="0.25">
      <c r="A74" s="217"/>
      <c r="B74" s="287"/>
      <c r="C74" s="228"/>
      <c r="D74" s="318"/>
      <c r="E74" s="228"/>
      <c r="F74" s="185" t="s">
        <v>1826</v>
      </c>
    </row>
    <row r="75" spans="1:6" x14ac:dyDescent="0.25">
      <c r="A75" s="217"/>
      <c r="B75" s="287"/>
      <c r="C75" s="228"/>
      <c r="D75" s="318"/>
      <c r="E75" s="228"/>
      <c r="F75" s="185" t="s">
        <v>1827</v>
      </c>
    </row>
    <row r="76" spans="1:6" x14ac:dyDescent="0.25">
      <c r="A76" s="217"/>
      <c r="B76" s="287"/>
      <c r="C76" s="228"/>
      <c r="D76" s="318"/>
      <c r="E76" s="228"/>
      <c r="F76" s="185" t="s">
        <v>1828</v>
      </c>
    </row>
    <row r="77" spans="1:6" ht="38.25" x14ac:dyDescent="0.25">
      <c r="A77" s="217"/>
      <c r="B77" s="287"/>
      <c r="C77" s="228"/>
      <c r="D77" s="318"/>
      <c r="E77" s="228"/>
      <c r="F77" s="99" t="s">
        <v>1829</v>
      </c>
    </row>
    <row r="78" spans="1:6" ht="25.5" x14ac:dyDescent="0.25">
      <c r="A78" s="217"/>
      <c r="B78" s="287"/>
      <c r="C78" s="46" t="s">
        <v>1830</v>
      </c>
      <c r="D78" s="29">
        <v>50000</v>
      </c>
      <c r="E78" s="45" t="s">
        <v>1831</v>
      </c>
      <c r="F78" s="45" t="s">
        <v>1832</v>
      </c>
    </row>
    <row r="79" spans="1:6" x14ac:dyDescent="0.25">
      <c r="A79" s="217"/>
      <c r="B79" s="287"/>
      <c r="C79" s="466" t="s">
        <v>1833</v>
      </c>
      <c r="D79" s="437">
        <v>8740765.0099999998</v>
      </c>
      <c r="E79" s="223" t="s">
        <v>1834</v>
      </c>
      <c r="F79" s="185" t="s">
        <v>1835</v>
      </c>
    </row>
    <row r="80" spans="1:6" x14ac:dyDescent="0.25">
      <c r="A80" s="217"/>
      <c r="B80" s="287"/>
      <c r="C80" s="467"/>
      <c r="D80" s="469"/>
      <c r="E80" s="223"/>
      <c r="F80" s="185" t="s">
        <v>1836</v>
      </c>
    </row>
    <row r="81" spans="1:6" x14ac:dyDescent="0.25">
      <c r="A81" s="217"/>
      <c r="B81" s="287"/>
      <c r="C81" s="467"/>
      <c r="D81" s="469"/>
      <c r="E81" s="223"/>
      <c r="F81" s="185" t="s">
        <v>1837</v>
      </c>
    </row>
    <row r="82" spans="1:6" x14ac:dyDescent="0.25">
      <c r="A82" s="217"/>
      <c r="B82" s="287"/>
      <c r="C82" s="467"/>
      <c r="D82" s="469"/>
      <c r="E82" s="223"/>
      <c r="F82" s="185" t="s">
        <v>1838</v>
      </c>
    </row>
    <row r="83" spans="1:6" x14ac:dyDescent="0.25">
      <c r="A83" s="217"/>
      <c r="B83" s="287"/>
      <c r="C83" s="467"/>
      <c r="D83" s="469"/>
      <c r="E83" s="223"/>
      <c r="F83" s="185" t="s">
        <v>1839</v>
      </c>
    </row>
    <row r="84" spans="1:6" x14ac:dyDescent="0.25">
      <c r="A84" s="217"/>
      <c r="B84" s="287"/>
      <c r="C84" s="467"/>
      <c r="D84" s="469"/>
      <c r="E84" s="223"/>
      <c r="F84" s="185" t="s">
        <v>1840</v>
      </c>
    </row>
    <row r="85" spans="1:6" x14ac:dyDescent="0.25">
      <c r="A85" s="217"/>
      <c r="B85" s="287"/>
      <c r="C85" s="467"/>
      <c r="D85" s="469"/>
      <c r="E85" s="223"/>
      <c r="F85" s="185" t="s">
        <v>1841</v>
      </c>
    </row>
    <row r="86" spans="1:6" x14ac:dyDescent="0.25">
      <c r="A86" s="217"/>
      <c r="B86" s="288"/>
      <c r="C86" s="468"/>
      <c r="D86" s="470"/>
      <c r="E86" s="223"/>
      <c r="F86" s="27" t="s">
        <v>1842</v>
      </c>
    </row>
    <row r="87" spans="1:6" ht="25.5" x14ac:dyDescent="0.25">
      <c r="A87" s="217"/>
      <c r="B87" s="216" t="s">
        <v>1694</v>
      </c>
      <c r="C87" s="15" t="s">
        <v>27</v>
      </c>
      <c r="D87" s="29"/>
      <c r="E87" s="186" t="s">
        <v>1843</v>
      </c>
      <c r="F87" s="185" t="s">
        <v>1844</v>
      </c>
    </row>
    <row r="88" spans="1:6" x14ac:dyDescent="0.25">
      <c r="A88" s="217"/>
      <c r="B88" s="217"/>
      <c r="C88" s="216" t="s">
        <v>67</v>
      </c>
      <c r="D88" s="216"/>
      <c r="E88" s="227" t="s">
        <v>1845</v>
      </c>
      <c r="F88" s="185" t="s">
        <v>1846</v>
      </c>
    </row>
    <row r="89" spans="1:6" ht="25.5" x14ac:dyDescent="0.25">
      <c r="A89" s="217"/>
      <c r="B89" s="217"/>
      <c r="C89" s="217"/>
      <c r="D89" s="217"/>
      <c r="E89" s="228"/>
      <c r="F89" s="185" t="s">
        <v>1847</v>
      </c>
    </row>
    <row r="90" spans="1:6" x14ac:dyDescent="0.25">
      <c r="A90" s="217"/>
      <c r="B90" s="217"/>
      <c r="C90" s="218"/>
      <c r="D90" s="218"/>
      <c r="E90" s="229"/>
      <c r="F90" s="185" t="s">
        <v>1848</v>
      </c>
    </row>
    <row r="91" spans="1:6" x14ac:dyDescent="0.25">
      <c r="A91" s="217"/>
      <c r="B91" s="217"/>
      <c r="C91" s="216" t="s">
        <v>1849</v>
      </c>
      <c r="D91" s="216"/>
      <c r="E91" s="471" t="s">
        <v>1850</v>
      </c>
      <c r="F91" s="185" t="s">
        <v>1851</v>
      </c>
    </row>
    <row r="92" spans="1:6" x14ac:dyDescent="0.25">
      <c r="A92" s="217"/>
      <c r="B92" s="217"/>
      <c r="C92" s="217"/>
      <c r="D92" s="217"/>
      <c r="E92" s="472"/>
      <c r="F92" s="185" t="s">
        <v>1852</v>
      </c>
    </row>
    <row r="93" spans="1:6" x14ac:dyDescent="0.25">
      <c r="A93" s="217"/>
      <c r="B93" s="217"/>
      <c r="C93" s="217"/>
      <c r="D93" s="217"/>
      <c r="E93" s="472"/>
      <c r="F93" s="185" t="s">
        <v>1853</v>
      </c>
    </row>
    <row r="94" spans="1:6" x14ac:dyDescent="0.25">
      <c r="A94" s="217"/>
      <c r="B94" s="217"/>
      <c r="C94" s="217"/>
      <c r="D94" s="217"/>
      <c r="E94" s="473"/>
      <c r="F94" s="185" t="s">
        <v>1854</v>
      </c>
    </row>
    <row r="95" spans="1:6" ht="38.25" x14ac:dyDescent="0.25">
      <c r="A95" s="217"/>
      <c r="B95" s="217"/>
      <c r="C95" s="217"/>
      <c r="D95" s="217"/>
      <c r="E95" s="187" t="s">
        <v>1855</v>
      </c>
      <c r="F95" s="185" t="s">
        <v>1856</v>
      </c>
    </row>
    <row r="96" spans="1:6" ht="25.5" x14ac:dyDescent="0.25">
      <c r="A96" s="217"/>
      <c r="B96" s="217"/>
      <c r="C96" s="218"/>
      <c r="D96" s="218"/>
      <c r="E96" s="187" t="s">
        <v>1857</v>
      </c>
      <c r="F96" s="185" t="s">
        <v>1858</v>
      </c>
    </row>
    <row r="97" spans="1:6" ht="38.25" x14ac:dyDescent="0.25">
      <c r="A97" s="217"/>
      <c r="B97" s="217"/>
      <c r="C97" s="216" t="s">
        <v>1859</v>
      </c>
      <c r="D97" s="261"/>
      <c r="E97" s="188" t="s">
        <v>1860</v>
      </c>
      <c r="F97" s="185" t="s">
        <v>170</v>
      </c>
    </row>
    <row r="98" spans="1:6" x14ac:dyDescent="0.25">
      <c r="A98" s="218"/>
      <c r="B98" s="218"/>
      <c r="C98" s="218"/>
      <c r="D98" s="263"/>
      <c r="E98" s="189"/>
      <c r="F98" s="185" t="s">
        <v>1861</v>
      </c>
    </row>
    <row r="99" spans="1:6" ht="15.75" x14ac:dyDescent="0.25">
      <c r="A99" s="364" t="s">
        <v>175</v>
      </c>
      <c r="B99" s="364"/>
      <c r="C99" s="364"/>
      <c r="D99" s="74">
        <f>SUM(D6:D97)</f>
        <v>14331805.454019999</v>
      </c>
      <c r="E99" s="190"/>
      <c r="F99" s="191"/>
    </row>
  </sheetData>
  <mergeCells count="74">
    <mergeCell ref="A99:C99"/>
    <mergeCell ref="B87:B98"/>
    <mergeCell ref="C88:C90"/>
    <mergeCell ref="D88:D90"/>
    <mergeCell ref="E88:E90"/>
    <mergeCell ref="C91:C96"/>
    <mergeCell ref="D91:D96"/>
    <mergeCell ref="E91:E94"/>
    <mergeCell ref="C97:C98"/>
    <mergeCell ref="D97:D98"/>
    <mergeCell ref="A48:A98"/>
    <mergeCell ref="B48:B86"/>
    <mergeCell ref="C48:C58"/>
    <mergeCell ref="D48:D58"/>
    <mergeCell ref="E48:E58"/>
    <mergeCell ref="C59:C60"/>
    <mergeCell ref="C71:C77"/>
    <mergeCell ref="D71:D77"/>
    <mergeCell ref="E71:E77"/>
    <mergeCell ref="C79:C86"/>
    <mergeCell ref="D79:D86"/>
    <mergeCell ref="E79:E86"/>
    <mergeCell ref="C66:C67"/>
    <mergeCell ref="D66:D67"/>
    <mergeCell ref="E66:E67"/>
    <mergeCell ref="C68:C70"/>
    <mergeCell ref="D68:D70"/>
    <mergeCell ref="E68:E70"/>
    <mergeCell ref="D59:D60"/>
    <mergeCell ref="E59:E60"/>
    <mergeCell ref="C61:C65"/>
    <mergeCell ref="D61:D65"/>
    <mergeCell ref="E38:E39"/>
    <mergeCell ref="E61:E65"/>
    <mergeCell ref="A42:A47"/>
    <mergeCell ref="B42:B43"/>
    <mergeCell ref="B44:B47"/>
    <mergeCell ref="C44:C47"/>
    <mergeCell ref="D44:D47"/>
    <mergeCell ref="A30:A41"/>
    <mergeCell ref="B31:B32"/>
    <mergeCell ref="C31:C32"/>
    <mergeCell ref="D31:D32"/>
    <mergeCell ref="E31:E32"/>
    <mergeCell ref="B33:B40"/>
    <mergeCell ref="C33:C36"/>
    <mergeCell ref="D33:D36"/>
    <mergeCell ref="C38:C40"/>
    <mergeCell ref="D38:D40"/>
    <mergeCell ref="A12:A29"/>
    <mergeCell ref="B12:B13"/>
    <mergeCell ref="B14:B29"/>
    <mergeCell ref="C14:C25"/>
    <mergeCell ref="D14:D25"/>
    <mergeCell ref="E17:E21"/>
    <mergeCell ref="E22:E25"/>
    <mergeCell ref="C26:C29"/>
    <mergeCell ref="D26:D29"/>
    <mergeCell ref="E27:E29"/>
    <mergeCell ref="A6:A8"/>
    <mergeCell ref="B6:B8"/>
    <mergeCell ref="C6:C7"/>
    <mergeCell ref="D6:D7"/>
    <mergeCell ref="A9:A11"/>
    <mergeCell ref="B9:B11"/>
    <mergeCell ref="C9:C11"/>
    <mergeCell ref="D9:D11"/>
    <mergeCell ref="A1:F1"/>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paperSize="9" scale="70" orientation="landscape"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workbookViewId="0">
      <selection activeCell="E86" sqref="E86"/>
    </sheetView>
  </sheetViews>
  <sheetFormatPr baseColWidth="10" defaultRowHeight="15" x14ac:dyDescent="0.25"/>
  <cols>
    <col min="1" max="1" width="31.85546875" customWidth="1"/>
    <col min="2" max="2" width="22.28515625" customWidth="1"/>
    <col min="3" max="3" width="27.5703125" customWidth="1"/>
    <col min="4" max="4" width="18" customWidth="1"/>
    <col min="5" max="5" width="35" customWidth="1"/>
    <col min="6" max="6" width="43.140625" customWidth="1"/>
  </cols>
  <sheetData>
    <row r="1" spans="1:6" x14ac:dyDescent="0.25">
      <c r="A1" s="212" t="s">
        <v>2006</v>
      </c>
      <c r="B1" s="212"/>
      <c r="C1" s="212"/>
      <c r="D1" s="212"/>
      <c r="E1" s="212"/>
      <c r="F1" s="212"/>
    </row>
    <row r="2" spans="1:6" x14ac:dyDescent="0.25">
      <c r="A2" s="93"/>
      <c r="B2" s="93"/>
      <c r="C2" s="93"/>
      <c r="D2" s="93"/>
      <c r="E2" s="93"/>
      <c r="F2" s="93"/>
    </row>
    <row r="3" spans="1:6" x14ac:dyDescent="0.25">
      <c r="A3" s="367" t="s">
        <v>0</v>
      </c>
      <c r="B3" s="367" t="s">
        <v>1</v>
      </c>
      <c r="C3" s="367" t="s">
        <v>2</v>
      </c>
      <c r="D3" s="367" t="s">
        <v>3</v>
      </c>
      <c r="E3" s="241" t="s">
        <v>1863</v>
      </c>
      <c r="F3" s="241" t="s">
        <v>5</v>
      </c>
    </row>
    <row r="4" spans="1:6" x14ac:dyDescent="0.25">
      <c r="A4" s="368"/>
      <c r="B4" s="368"/>
      <c r="C4" s="368"/>
      <c r="D4" s="368"/>
      <c r="E4" s="242"/>
      <c r="F4" s="242"/>
    </row>
    <row r="5" spans="1:6" ht="25.5" x14ac:dyDescent="0.25">
      <c r="A5" s="227" t="s">
        <v>1864</v>
      </c>
      <c r="B5" s="213" t="s">
        <v>14</v>
      </c>
      <c r="C5" s="23" t="s">
        <v>27</v>
      </c>
      <c r="D5" s="40">
        <v>13000</v>
      </c>
      <c r="E5" s="46" t="s">
        <v>1865</v>
      </c>
      <c r="F5" s="28" t="s">
        <v>14</v>
      </c>
    </row>
    <row r="6" spans="1:6" ht="25.5" x14ac:dyDescent="0.25">
      <c r="A6" s="229"/>
      <c r="B6" s="215"/>
      <c r="C6" s="23" t="s">
        <v>257</v>
      </c>
      <c r="D6" s="40">
        <v>500383.57694</v>
      </c>
      <c r="E6" s="46" t="s">
        <v>1865</v>
      </c>
      <c r="F6" s="28" t="s">
        <v>257</v>
      </c>
    </row>
    <row r="7" spans="1:6" ht="63.75" x14ac:dyDescent="0.25">
      <c r="A7" s="227" t="s">
        <v>1866</v>
      </c>
      <c r="B7" s="213" t="s">
        <v>1118</v>
      </c>
      <c r="C7" s="23" t="s">
        <v>1867</v>
      </c>
      <c r="D7" s="192">
        <v>10000</v>
      </c>
      <c r="E7" s="46" t="s">
        <v>1868</v>
      </c>
      <c r="F7" s="28" t="s">
        <v>1869</v>
      </c>
    </row>
    <row r="8" spans="1:6" ht="89.25" x14ac:dyDescent="0.25">
      <c r="A8" s="228"/>
      <c r="B8" s="215"/>
      <c r="C8" s="46" t="s">
        <v>1870</v>
      </c>
      <c r="D8" s="193">
        <f>115145.15</f>
        <v>115145.15</v>
      </c>
      <c r="E8" s="46" t="s">
        <v>1871</v>
      </c>
      <c r="F8" s="46" t="s">
        <v>1872</v>
      </c>
    </row>
    <row r="9" spans="1:6" ht="51" x14ac:dyDescent="0.25">
      <c r="A9" s="228"/>
      <c r="B9" s="46" t="s">
        <v>1873</v>
      </c>
      <c r="C9" s="46" t="s">
        <v>1874</v>
      </c>
      <c r="D9" s="193">
        <f>80000-145.15</f>
        <v>79854.850000000006</v>
      </c>
      <c r="E9" s="46" t="s">
        <v>1875</v>
      </c>
      <c r="F9" s="46" t="s">
        <v>1876</v>
      </c>
    </row>
    <row r="10" spans="1:6" ht="38.25" x14ac:dyDescent="0.25">
      <c r="A10" s="229"/>
      <c r="B10" s="46" t="s">
        <v>1877</v>
      </c>
      <c r="C10" s="46" t="s">
        <v>1878</v>
      </c>
      <c r="D10" s="193">
        <v>10000</v>
      </c>
      <c r="E10" s="46" t="s">
        <v>1879</v>
      </c>
      <c r="F10" s="46" t="s">
        <v>1880</v>
      </c>
    </row>
    <row r="11" spans="1:6" ht="25.5" x14ac:dyDescent="0.25">
      <c r="A11" s="227" t="s">
        <v>1881</v>
      </c>
      <c r="B11" s="213" t="s">
        <v>1882</v>
      </c>
      <c r="C11" s="213" t="s">
        <v>1883</v>
      </c>
      <c r="D11" s="474">
        <v>70904.44</v>
      </c>
      <c r="E11" s="46" t="s">
        <v>1884</v>
      </c>
      <c r="F11" s="28" t="s">
        <v>1885</v>
      </c>
    </row>
    <row r="12" spans="1:6" ht="51" x14ac:dyDescent="0.25">
      <c r="A12" s="228"/>
      <c r="B12" s="214"/>
      <c r="C12" s="215"/>
      <c r="D12" s="476"/>
      <c r="E12" s="46" t="s">
        <v>1886</v>
      </c>
      <c r="F12" s="28" t="s">
        <v>1887</v>
      </c>
    </row>
    <row r="13" spans="1:6" ht="38.25" x14ac:dyDescent="0.25">
      <c r="A13" s="228"/>
      <c r="B13" s="214"/>
      <c r="C13" s="213" t="s">
        <v>1888</v>
      </c>
      <c r="D13" s="477">
        <v>65000</v>
      </c>
      <c r="E13" s="46" t="s">
        <v>1889</v>
      </c>
      <c r="F13" s="46" t="s">
        <v>1890</v>
      </c>
    </row>
    <row r="14" spans="1:6" ht="38.25" x14ac:dyDescent="0.25">
      <c r="A14" s="229"/>
      <c r="B14" s="215"/>
      <c r="C14" s="215"/>
      <c r="D14" s="478"/>
      <c r="E14" s="46" t="s">
        <v>1891</v>
      </c>
      <c r="F14" s="46" t="s">
        <v>1892</v>
      </c>
    </row>
    <row r="15" spans="1:6" ht="51" x14ac:dyDescent="0.25">
      <c r="A15" s="227" t="s">
        <v>1893</v>
      </c>
      <c r="B15" s="46" t="s">
        <v>1877</v>
      </c>
      <c r="C15" s="46" t="s">
        <v>1878</v>
      </c>
      <c r="D15" s="193">
        <v>90000</v>
      </c>
      <c r="E15" s="49" t="s">
        <v>1894</v>
      </c>
      <c r="F15" s="49" t="s">
        <v>1895</v>
      </c>
    </row>
    <row r="16" spans="1:6" x14ac:dyDescent="0.25">
      <c r="A16" s="228"/>
      <c r="B16" s="213" t="s">
        <v>1118</v>
      </c>
      <c r="C16" s="213" t="s">
        <v>1896</v>
      </c>
      <c r="D16" s="474">
        <v>1000000</v>
      </c>
      <c r="E16" s="223" t="s">
        <v>1897</v>
      </c>
      <c r="F16" s="49" t="s">
        <v>1898</v>
      </c>
    </row>
    <row r="17" spans="1:6" x14ac:dyDescent="0.25">
      <c r="A17" s="228"/>
      <c r="B17" s="214"/>
      <c r="C17" s="214"/>
      <c r="D17" s="475"/>
      <c r="E17" s="223"/>
      <c r="F17" s="49" t="s">
        <v>1899</v>
      </c>
    </row>
    <row r="18" spans="1:6" x14ac:dyDescent="0.25">
      <c r="A18" s="228"/>
      <c r="B18" s="214"/>
      <c r="C18" s="215"/>
      <c r="D18" s="476"/>
      <c r="E18" s="223"/>
      <c r="F18" s="49" t="s">
        <v>1900</v>
      </c>
    </row>
    <row r="19" spans="1:6" ht="25.5" x14ac:dyDescent="0.25">
      <c r="A19" s="228"/>
      <c r="B19" s="214"/>
      <c r="C19" s="213" t="s">
        <v>1901</v>
      </c>
      <c r="D19" s="474">
        <v>200000</v>
      </c>
      <c r="E19" s="49" t="s">
        <v>1902</v>
      </c>
      <c r="F19" s="27" t="s">
        <v>1903</v>
      </c>
    </row>
    <row r="20" spans="1:6" x14ac:dyDescent="0.25">
      <c r="A20" s="228"/>
      <c r="B20" s="214"/>
      <c r="C20" s="215"/>
      <c r="D20" s="476"/>
      <c r="E20" s="49" t="s">
        <v>1904</v>
      </c>
      <c r="F20" s="27" t="s">
        <v>1905</v>
      </c>
    </row>
    <row r="21" spans="1:6" ht="51" x14ac:dyDescent="0.25">
      <c r="A21" s="228"/>
      <c r="B21" s="214"/>
      <c r="C21" s="213" t="s">
        <v>1906</v>
      </c>
      <c r="D21" s="474">
        <v>190000</v>
      </c>
      <c r="E21" s="49" t="s">
        <v>1907</v>
      </c>
      <c r="F21" s="49" t="s">
        <v>1908</v>
      </c>
    </row>
    <row r="22" spans="1:6" ht="51" x14ac:dyDescent="0.25">
      <c r="A22" s="228"/>
      <c r="B22" s="215"/>
      <c r="C22" s="215"/>
      <c r="D22" s="476"/>
      <c r="E22" s="49" t="s">
        <v>1909</v>
      </c>
      <c r="F22" s="27" t="s">
        <v>1861</v>
      </c>
    </row>
    <row r="23" spans="1:6" ht="38.25" x14ac:dyDescent="0.25">
      <c r="A23" s="228"/>
      <c r="B23" s="213" t="s">
        <v>1873</v>
      </c>
      <c r="C23" s="213" t="s">
        <v>1910</v>
      </c>
      <c r="D23" s="474">
        <v>500000</v>
      </c>
      <c r="E23" s="49" t="s">
        <v>1911</v>
      </c>
      <c r="F23" s="27" t="s">
        <v>1912</v>
      </c>
    </row>
    <row r="24" spans="1:6" ht="38.25" x14ac:dyDescent="0.25">
      <c r="A24" s="228"/>
      <c r="B24" s="215"/>
      <c r="C24" s="215"/>
      <c r="D24" s="476"/>
      <c r="E24" s="49" t="s">
        <v>1913</v>
      </c>
      <c r="F24" s="27" t="s">
        <v>1914</v>
      </c>
    </row>
    <row r="25" spans="1:6" ht="25.5" x14ac:dyDescent="0.25">
      <c r="A25" s="229"/>
      <c r="B25" s="23" t="s">
        <v>14</v>
      </c>
      <c r="C25" s="46" t="s">
        <v>27</v>
      </c>
      <c r="D25" s="193">
        <v>802000</v>
      </c>
      <c r="E25" s="49" t="s">
        <v>1915</v>
      </c>
      <c r="F25" s="27" t="s">
        <v>1916</v>
      </c>
    </row>
    <row r="26" spans="1:6" ht="63.75" x14ac:dyDescent="0.25">
      <c r="A26" s="227" t="s">
        <v>1917</v>
      </c>
      <c r="B26" s="213" t="s">
        <v>1118</v>
      </c>
      <c r="C26" s="213" t="s">
        <v>1918</v>
      </c>
      <c r="D26" s="474">
        <v>1252000</v>
      </c>
      <c r="E26" s="49" t="s">
        <v>1919</v>
      </c>
      <c r="F26" s="27" t="s">
        <v>1920</v>
      </c>
    </row>
    <row r="27" spans="1:6" ht="51" x14ac:dyDescent="0.25">
      <c r="A27" s="228"/>
      <c r="B27" s="214"/>
      <c r="C27" s="214"/>
      <c r="D27" s="475"/>
      <c r="E27" s="49" t="s">
        <v>1921</v>
      </c>
      <c r="F27" s="27" t="s">
        <v>1922</v>
      </c>
    </row>
    <row r="28" spans="1:6" x14ac:dyDescent="0.25">
      <c r="A28" s="228"/>
      <c r="B28" s="214"/>
      <c r="C28" s="214"/>
      <c r="D28" s="475"/>
      <c r="E28" s="227" t="s">
        <v>1923</v>
      </c>
      <c r="F28" s="49" t="s">
        <v>1924</v>
      </c>
    </row>
    <row r="29" spans="1:6" x14ac:dyDescent="0.25">
      <c r="A29" s="228"/>
      <c r="B29" s="214"/>
      <c r="C29" s="214"/>
      <c r="D29" s="475"/>
      <c r="E29" s="228"/>
      <c r="F29" s="27" t="s">
        <v>1925</v>
      </c>
    </row>
    <row r="30" spans="1:6" x14ac:dyDescent="0.25">
      <c r="A30" s="228"/>
      <c r="B30" s="214"/>
      <c r="C30" s="214"/>
      <c r="D30" s="475"/>
      <c r="E30" s="229"/>
      <c r="F30" s="27" t="s">
        <v>1926</v>
      </c>
    </row>
    <row r="31" spans="1:6" ht="76.5" x14ac:dyDescent="0.25">
      <c r="A31" s="228"/>
      <c r="B31" s="214"/>
      <c r="C31" s="214"/>
      <c r="D31" s="475"/>
      <c r="E31" s="49" t="s">
        <v>1927</v>
      </c>
      <c r="F31" s="27" t="s">
        <v>1928</v>
      </c>
    </row>
    <row r="32" spans="1:6" ht="63.75" x14ac:dyDescent="0.25">
      <c r="A32" s="228"/>
      <c r="B32" s="215"/>
      <c r="C32" s="215"/>
      <c r="D32" s="476"/>
      <c r="E32" s="49" t="s">
        <v>1929</v>
      </c>
      <c r="F32" s="27" t="s">
        <v>1930</v>
      </c>
    </row>
    <row r="33" spans="1:6" ht="38.25" x14ac:dyDescent="0.25">
      <c r="A33" s="228"/>
      <c r="B33" s="213" t="s">
        <v>1873</v>
      </c>
      <c r="C33" s="213" t="s">
        <v>1931</v>
      </c>
      <c r="D33" s="474">
        <v>0</v>
      </c>
      <c r="E33" s="49" t="s">
        <v>1932</v>
      </c>
      <c r="F33" s="27" t="s">
        <v>1933</v>
      </c>
    </row>
    <row r="34" spans="1:6" ht="38.25" x14ac:dyDescent="0.25">
      <c r="A34" s="228"/>
      <c r="B34" s="215"/>
      <c r="C34" s="215"/>
      <c r="D34" s="476"/>
      <c r="E34" s="49" t="s">
        <v>1934</v>
      </c>
      <c r="F34" s="27" t="s">
        <v>1935</v>
      </c>
    </row>
    <row r="35" spans="1:6" ht="38.25" x14ac:dyDescent="0.25">
      <c r="A35" s="228"/>
      <c r="B35" s="213" t="s">
        <v>14</v>
      </c>
      <c r="C35" s="213" t="s">
        <v>27</v>
      </c>
      <c r="D35" s="474">
        <v>690000</v>
      </c>
      <c r="E35" s="49" t="s">
        <v>1936</v>
      </c>
      <c r="F35" s="49" t="s">
        <v>1937</v>
      </c>
    </row>
    <row r="36" spans="1:6" ht="51" x14ac:dyDescent="0.25">
      <c r="A36" s="228"/>
      <c r="B36" s="214"/>
      <c r="C36" s="214"/>
      <c r="D36" s="475"/>
      <c r="E36" s="49" t="s">
        <v>1938</v>
      </c>
      <c r="F36" s="49" t="s">
        <v>1939</v>
      </c>
    </row>
    <row r="37" spans="1:6" ht="25.5" x14ac:dyDescent="0.25">
      <c r="A37" s="229"/>
      <c r="B37" s="215"/>
      <c r="C37" s="215"/>
      <c r="D37" s="476"/>
      <c r="E37" s="49" t="s">
        <v>1940</v>
      </c>
      <c r="F37" s="27" t="s">
        <v>1941</v>
      </c>
    </row>
    <row r="38" spans="1:6" ht="25.5" x14ac:dyDescent="0.25">
      <c r="A38" s="227" t="s">
        <v>1942</v>
      </c>
      <c r="B38" s="213" t="s">
        <v>14</v>
      </c>
      <c r="C38" s="213" t="s">
        <v>27</v>
      </c>
      <c r="D38" s="474">
        <v>0</v>
      </c>
      <c r="E38" s="49" t="s">
        <v>1943</v>
      </c>
      <c r="F38" s="49" t="s">
        <v>1944</v>
      </c>
    </row>
    <row r="39" spans="1:6" ht="38.25" x14ac:dyDescent="0.25">
      <c r="A39" s="228"/>
      <c r="B39" s="214"/>
      <c r="C39" s="214"/>
      <c r="D39" s="475"/>
      <c r="E39" s="49" t="s">
        <v>1945</v>
      </c>
      <c r="F39" s="27" t="s">
        <v>1946</v>
      </c>
    </row>
    <row r="40" spans="1:6" ht="38.25" x14ac:dyDescent="0.25">
      <c r="A40" s="228"/>
      <c r="B40" s="214"/>
      <c r="C40" s="214"/>
      <c r="D40" s="476"/>
      <c r="E40" s="49" t="s">
        <v>1947</v>
      </c>
      <c r="F40" s="27" t="s">
        <v>1948</v>
      </c>
    </row>
    <row r="41" spans="1:6" ht="38.25" x14ac:dyDescent="0.25">
      <c r="A41" s="228"/>
      <c r="B41" s="215"/>
      <c r="C41" s="50" t="s">
        <v>67</v>
      </c>
      <c r="D41" s="193">
        <v>0</v>
      </c>
      <c r="E41" s="49" t="s">
        <v>1949</v>
      </c>
      <c r="F41" s="49" t="s">
        <v>1950</v>
      </c>
    </row>
    <row r="42" spans="1:6" ht="25.5" x14ac:dyDescent="0.25">
      <c r="A42" s="228"/>
      <c r="B42" s="213" t="s">
        <v>1118</v>
      </c>
      <c r="C42" s="213" t="s">
        <v>1951</v>
      </c>
      <c r="D42" s="474">
        <v>650000</v>
      </c>
      <c r="E42" s="227" t="s">
        <v>1952</v>
      </c>
      <c r="F42" s="49" t="s">
        <v>1953</v>
      </c>
    </row>
    <row r="43" spans="1:6" ht="25.5" x14ac:dyDescent="0.25">
      <c r="A43" s="228"/>
      <c r="B43" s="214"/>
      <c r="C43" s="214"/>
      <c r="D43" s="475"/>
      <c r="E43" s="229"/>
      <c r="F43" s="49" t="s">
        <v>1954</v>
      </c>
    </row>
    <row r="44" spans="1:6" x14ac:dyDescent="0.25">
      <c r="A44" s="228"/>
      <c r="B44" s="214"/>
      <c r="C44" s="214"/>
      <c r="D44" s="475"/>
      <c r="E44" s="227" t="s">
        <v>1955</v>
      </c>
      <c r="F44" s="27" t="s">
        <v>1956</v>
      </c>
    </row>
    <row r="45" spans="1:6" x14ac:dyDescent="0.25">
      <c r="A45" s="228"/>
      <c r="B45" s="214"/>
      <c r="C45" s="214"/>
      <c r="D45" s="475"/>
      <c r="E45" s="228"/>
      <c r="F45" s="27" t="s">
        <v>1957</v>
      </c>
    </row>
    <row r="46" spans="1:6" ht="25.5" x14ac:dyDescent="0.25">
      <c r="A46" s="228"/>
      <c r="B46" s="214"/>
      <c r="C46" s="214"/>
      <c r="D46" s="475"/>
      <c r="E46" s="228"/>
      <c r="F46" s="49" t="s">
        <v>1958</v>
      </c>
    </row>
    <row r="47" spans="1:6" ht="25.5" x14ac:dyDescent="0.25">
      <c r="A47" s="229"/>
      <c r="B47" s="215"/>
      <c r="C47" s="215"/>
      <c r="D47" s="476"/>
      <c r="E47" s="229"/>
      <c r="F47" s="49" t="s">
        <v>1959</v>
      </c>
    </row>
    <row r="48" spans="1:6" ht="24" x14ac:dyDescent="0.25">
      <c r="A48" s="266" t="s">
        <v>1960</v>
      </c>
      <c r="B48" s="213" t="s">
        <v>1118</v>
      </c>
      <c r="C48" s="213" t="s">
        <v>1961</v>
      </c>
      <c r="D48" s="477">
        <v>0</v>
      </c>
      <c r="E48" s="194" t="s">
        <v>1962</v>
      </c>
      <c r="F48" s="27" t="s">
        <v>1963</v>
      </c>
    </row>
    <row r="49" spans="1:6" ht="36" x14ac:dyDescent="0.25">
      <c r="A49" s="267"/>
      <c r="B49" s="214"/>
      <c r="C49" s="214"/>
      <c r="D49" s="480"/>
      <c r="E49" s="195" t="s">
        <v>1964</v>
      </c>
      <c r="F49" s="27" t="s">
        <v>1965</v>
      </c>
    </row>
    <row r="50" spans="1:6" ht="38.25" x14ac:dyDescent="0.25">
      <c r="A50" s="267"/>
      <c r="B50" s="214"/>
      <c r="C50" s="213" t="s">
        <v>1966</v>
      </c>
      <c r="D50" s="477">
        <v>0</v>
      </c>
      <c r="E50" s="49" t="s">
        <v>1967</v>
      </c>
      <c r="F50" s="49" t="s">
        <v>1968</v>
      </c>
    </row>
    <row r="51" spans="1:6" ht="25.5" x14ac:dyDescent="0.25">
      <c r="A51" s="267"/>
      <c r="B51" s="214"/>
      <c r="C51" s="214"/>
      <c r="D51" s="480"/>
      <c r="E51" s="49" t="s">
        <v>1969</v>
      </c>
      <c r="F51" s="49" t="s">
        <v>1970</v>
      </c>
    </row>
    <row r="52" spans="1:6" x14ac:dyDescent="0.25">
      <c r="A52" s="267"/>
      <c r="B52" s="214"/>
      <c r="C52" s="215"/>
      <c r="D52" s="478"/>
      <c r="E52" s="49" t="s">
        <v>1971</v>
      </c>
      <c r="F52" s="27" t="s">
        <v>1972</v>
      </c>
    </row>
    <row r="53" spans="1:6" ht="25.5" x14ac:dyDescent="0.25">
      <c r="A53" s="267"/>
      <c r="B53" s="214"/>
      <c r="C53" s="213" t="s">
        <v>1973</v>
      </c>
      <c r="D53" s="477">
        <v>0</v>
      </c>
      <c r="E53" s="49" t="s">
        <v>1974</v>
      </c>
      <c r="F53" s="27" t="s">
        <v>1975</v>
      </c>
    </row>
    <row r="54" spans="1:6" x14ac:dyDescent="0.25">
      <c r="A54" s="267"/>
      <c r="B54" s="214"/>
      <c r="C54" s="214"/>
      <c r="D54" s="480"/>
      <c r="E54" s="27" t="s">
        <v>1976</v>
      </c>
      <c r="F54" s="27" t="s">
        <v>1977</v>
      </c>
    </row>
    <row r="55" spans="1:6" ht="25.5" x14ac:dyDescent="0.25">
      <c r="A55" s="267"/>
      <c r="B55" s="214"/>
      <c r="C55" s="214"/>
      <c r="D55" s="480"/>
      <c r="E55" s="49" t="s">
        <v>1978</v>
      </c>
      <c r="F55" s="27" t="s">
        <v>1979</v>
      </c>
    </row>
    <row r="56" spans="1:6" ht="25.5" x14ac:dyDescent="0.25">
      <c r="A56" s="267"/>
      <c r="B56" s="214"/>
      <c r="C56" s="214"/>
      <c r="D56" s="480"/>
      <c r="E56" s="49" t="s">
        <v>1980</v>
      </c>
      <c r="F56" s="27" t="s">
        <v>1981</v>
      </c>
    </row>
    <row r="57" spans="1:6" ht="25.5" x14ac:dyDescent="0.25">
      <c r="A57" s="267"/>
      <c r="B57" s="214"/>
      <c r="C57" s="214"/>
      <c r="D57" s="480"/>
      <c r="E57" s="49" t="s">
        <v>1982</v>
      </c>
      <c r="F57" s="27" t="s">
        <v>1983</v>
      </c>
    </row>
    <row r="58" spans="1:6" ht="25.5" x14ac:dyDescent="0.25">
      <c r="A58" s="267"/>
      <c r="B58" s="258" t="s">
        <v>14</v>
      </c>
      <c r="C58" s="299" t="s">
        <v>27</v>
      </c>
      <c r="D58" s="477">
        <v>0</v>
      </c>
      <c r="E58" s="49" t="s">
        <v>1984</v>
      </c>
      <c r="F58" s="27" t="s">
        <v>1985</v>
      </c>
    </row>
    <row r="59" spans="1:6" x14ac:dyDescent="0.25">
      <c r="A59" s="267"/>
      <c r="B59" s="259"/>
      <c r="C59" s="299"/>
      <c r="D59" s="480"/>
      <c r="E59" s="49" t="s">
        <v>1986</v>
      </c>
      <c r="F59" s="27" t="s">
        <v>1987</v>
      </c>
    </row>
    <row r="60" spans="1:6" ht="25.5" x14ac:dyDescent="0.25">
      <c r="A60" s="267"/>
      <c r="B60" s="259"/>
      <c r="C60" s="299"/>
      <c r="D60" s="480"/>
      <c r="E60" s="49" t="s">
        <v>1988</v>
      </c>
      <c r="F60" s="27" t="s">
        <v>1989</v>
      </c>
    </row>
    <row r="61" spans="1:6" x14ac:dyDescent="0.25">
      <c r="A61" s="267"/>
      <c r="B61" s="259"/>
      <c r="C61" s="299"/>
      <c r="D61" s="480"/>
      <c r="E61" s="49" t="s">
        <v>1990</v>
      </c>
      <c r="F61" s="27" t="s">
        <v>1991</v>
      </c>
    </row>
    <row r="62" spans="1:6" ht="25.5" x14ac:dyDescent="0.25">
      <c r="A62" s="267"/>
      <c r="B62" s="259"/>
      <c r="C62" s="299"/>
      <c r="D62" s="480"/>
      <c r="E62" s="49" t="s">
        <v>1992</v>
      </c>
      <c r="F62" s="27" t="s">
        <v>1993</v>
      </c>
    </row>
    <row r="63" spans="1:6" ht="25.5" x14ac:dyDescent="0.25">
      <c r="A63" s="267"/>
      <c r="B63" s="259"/>
      <c r="C63" s="299"/>
      <c r="D63" s="478"/>
      <c r="E63" s="49" t="s">
        <v>1994</v>
      </c>
      <c r="F63" s="27" t="s">
        <v>1995</v>
      </c>
    </row>
    <row r="64" spans="1:6" ht="25.5" x14ac:dyDescent="0.25">
      <c r="A64" s="267"/>
      <c r="B64" s="259"/>
      <c r="C64" s="286" t="s">
        <v>67</v>
      </c>
      <c r="D64" s="477">
        <v>0</v>
      </c>
      <c r="E64" s="49" t="s">
        <v>1996</v>
      </c>
      <c r="F64" s="49" t="s">
        <v>1997</v>
      </c>
    </row>
    <row r="65" spans="1:6" x14ac:dyDescent="0.25">
      <c r="A65" s="267"/>
      <c r="B65" s="259"/>
      <c r="C65" s="287"/>
      <c r="D65" s="480"/>
      <c r="E65" s="49" t="s">
        <v>1998</v>
      </c>
      <c r="F65" s="49" t="s">
        <v>1999</v>
      </c>
    </row>
    <row r="66" spans="1:6" ht="25.5" x14ac:dyDescent="0.25">
      <c r="A66" s="267"/>
      <c r="B66" s="259"/>
      <c r="C66" s="287"/>
      <c r="D66" s="480"/>
      <c r="E66" s="49" t="s">
        <v>2000</v>
      </c>
      <c r="F66" s="49" t="s">
        <v>2001</v>
      </c>
    </row>
    <row r="67" spans="1:6" x14ac:dyDescent="0.25">
      <c r="A67" s="267"/>
      <c r="B67" s="259"/>
      <c r="C67" s="287"/>
      <c r="D67" s="480"/>
      <c r="E67" s="49" t="s">
        <v>2002</v>
      </c>
      <c r="F67" s="49" t="s">
        <v>2003</v>
      </c>
    </row>
    <row r="68" spans="1:6" ht="25.5" x14ac:dyDescent="0.25">
      <c r="A68" s="268"/>
      <c r="B68" s="260"/>
      <c r="C68" s="288"/>
      <c r="D68" s="478"/>
      <c r="E68" s="49" t="s">
        <v>2004</v>
      </c>
      <c r="F68" s="49" t="s">
        <v>2005</v>
      </c>
    </row>
    <row r="69" spans="1:6" x14ac:dyDescent="0.25">
      <c r="A69" s="479" t="s">
        <v>175</v>
      </c>
      <c r="B69" s="479"/>
      <c r="C69" s="479"/>
      <c r="D69" s="196">
        <f>SUM(D5:D64)</f>
        <v>6238288.0169399995</v>
      </c>
      <c r="E69" s="152"/>
      <c r="F69" s="152"/>
    </row>
  </sheetData>
  <mergeCells count="63">
    <mergeCell ref="E42:E43"/>
    <mergeCell ref="E44:E47"/>
    <mergeCell ref="A48:A68"/>
    <mergeCell ref="B48:B57"/>
    <mergeCell ref="C48:C49"/>
    <mergeCell ref="D48:D49"/>
    <mergeCell ref="C50:C52"/>
    <mergeCell ref="D50:D52"/>
    <mergeCell ref="C53:C57"/>
    <mergeCell ref="D53:D57"/>
    <mergeCell ref="B58:B68"/>
    <mergeCell ref="C58:C63"/>
    <mergeCell ref="D58:D63"/>
    <mergeCell ref="C64:C68"/>
    <mergeCell ref="D64:D68"/>
    <mergeCell ref="A26:A37"/>
    <mergeCell ref="B26:B32"/>
    <mergeCell ref="C26:C32"/>
    <mergeCell ref="D26:D32"/>
    <mergeCell ref="A69:C69"/>
    <mergeCell ref="A38:A47"/>
    <mergeCell ref="B38:B41"/>
    <mergeCell ref="C38:C40"/>
    <mergeCell ref="D38:D40"/>
    <mergeCell ref="B42:B47"/>
    <mergeCell ref="C42:C47"/>
    <mergeCell ref="D42:D47"/>
    <mergeCell ref="E28:E30"/>
    <mergeCell ref="B33:B34"/>
    <mergeCell ref="C33:C34"/>
    <mergeCell ref="D33:D34"/>
    <mergeCell ref="B35:B37"/>
    <mergeCell ref="C35:C37"/>
    <mergeCell ref="D35:D37"/>
    <mergeCell ref="D13:D14"/>
    <mergeCell ref="E16:E18"/>
    <mergeCell ref="C19:C20"/>
    <mergeCell ref="D19:D20"/>
    <mergeCell ref="C21:C22"/>
    <mergeCell ref="D21:D22"/>
    <mergeCell ref="A15:A25"/>
    <mergeCell ref="B16:B22"/>
    <mergeCell ref="C16:C18"/>
    <mergeCell ref="D16:D18"/>
    <mergeCell ref="A5:A6"/>
    <mergeCell ref="B5:B6"/>
    <mergeCell ref="A7:A10"/>
    <mergeCell ref="B7:B8"/>
    <mergeCell ref="A11:A14"/>
    <mergeCell ref="B11:B14"/>
    <mergeCell ref="B23:B24"/>
    <mergeCell ref="C23:C24"/>
    <mergeCell ref="D23:D24"/>
    <mergeCell ref="C11:C12"/>
    <mergeCell ref="D11:D12"/>
    <mergeCell ref="C13:C14"/>
    <mergeCell ref="A1:F1"/>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70" orientation="landscape"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workbookViewId="0">
      <selection sqref="A1:F1"/>
    </sheetView>
  </sheetViews>
  <sheetFormatPr baseColWidth="10" defaultRowHeight="15" x14ac:dyDescent="0.25"/>
  <cols>
    <col min="1" max="1" width="30.7109375" customWidth="1"/>
    <col min="2" max="2" width="24.42578125" customWidth="1"/>
    <col min="3" max="3" width="43" customWidth="1"/>
    <col min="4" max="4" width="15.5703125" customWidth="1"/>
    <col min="5" max="5" width="29.85546875" customWidth="1"/>
    <col min="6" max="6" width="40.42578125" customWidth="1"/>
  </cols>
  <sheetData>
    <row r="1" spans="1:6" x14ac:dyDescent="0.25">
      <c r="A1" s="481" t="s">
        <v>2096</v>
      </c>
      <c r="B1" s="481"/>
      <c r="C1" s="481"/>
      <c r="D1" s="481"/>
      <c r="E1" s="481"/>
      <c r="F1" s="481"/>
    </row>
    <row r="2" spans="1:6" x14ac:dyDescent="0.25">
      <c r="A2" s="9"/>
      <c r="B2" s="93"/>
      <c r="C2" s="93"/>
      <c r="D2" s="93"/>
      <c r="E2" s="93"/>
      <c r="F2" s="93"/>
    </row>
    <row r="3" spans="1:6" x14ac:dyDescent="0.25">
      <c r="A3" s="367" t="s">
        <v>0</v>
      </c>
      <c r="B3" s="367" t="s">
        <v>1</v>
      </c>
      <c r="C3" s="367" t="s">
        <v>2</v>
      </c>
      <c r="D3" s="367" t="s">
        <v>3</v>
      </c>
      <c r="E3" s="241" t="s">
        <v>4</v>
      </c>
      <c r="F3" s="241" t="s">
        <v>5</v>
      </c>
    </row>
    <row r="4" spans="1:6" x14ac:dyDescent="0.25">
      <c r="A4" s="368"/>
      <c r="B4" s="368"/>
      <c r="C4" s="368"/>
      <c r="D4" s="368"/>
      <c r="E4" s="242"/>
      <c r="F4" s="242"/>
    </row>
    <row r="5" spans="1:6" ht="25.5" x14ac:dyDescent="0.25">
      <c r="A5" s="216" t="s">
        <v>2007</v>
      </c>
      <c r="B5" s="216" t="s">
        <v>14</v>
      </c>
      <c r="C5" s="216" t="s">
        <v>27</v>
      </c>
      <c r="D5" s="379">
        <v>343924</v>
      </c>
      <c r="E5" s="223" t="s">
        <v>2008</v>
      </c>
      <c r="F5" s="49" t="s">
        <v>2009</v>
      </c>
    </row>
    <row r="6" spans="1:6" x14ac:dyDescent="0.25">
      <c r="A6" s="217"/>
      <c r="B6" s="217"/>
      <c r="C6" s="217"/>
      <c r="D6" s="380"/>
      <c r="E6" s="223"/>
      <c r="F6" s="49" t="s">
        <v>2010</v>
      </c>
    </row>
    <row r="7" spans="1:6" x14ac:dyDescent="0.25">
      <c r="A7" s="217"/>
      <c r="B7" s="217"/>
      <c r="C7" s="217"/>
      <c r="D7" s="380"/>
      <c r="E7" s="223"/>
      <c r="F7" s="27" t="s">
        <v>2011</v>
      </c>
    </row>
    <row r="8" spans="1:6" ht="25.5" x14ac:dyDescent="0.25">
      <c r="A8" s="217"/>
      <c r="B8" s="217"/>
      <c r="C8" s="217"/>
      <c r="D8" s="380"/>
      <c r="E8" s="223"/>
      <c r="F8" s="49" t="s">
        <v>2012</v>
      </c>
    </row>
    <row r="9" spans="1:6" x14ac:dyDescent="0.25">
      <c r="A9" s="217"/>
      <c r="B9" s="217"/>
      <c r="C9" s="217"/>
      <c r="D9" s="380"/>
      <c r="E9" s="223"/>
      <c r="F9" s="49" t="s">
        <v>2013</v>
      </c>
    </row>
    <row r="10" spans="1:6" ht="25.5" x14ac:dyDescent="0.25">
      <c r="A10" s="217"/>
      <c r="B10" s="217"/>
      <c r="C10" s="217"/>
      <c r="D10" s="380"/>
      <c r="E10" s="223"/>
      <c r="F10" s="49" t="s">
        <v>2014</v>
      </c>
    </row>
    <row r="11" spans="1:6" x14ac:dyDescent="0.25">
      <c r="A11" s="217"/>
      <c r="B11" s="217"/>
      <c r="C11" s="218"/>
      <c r="D11" s="381"/>
      <c r="E11" s="223"/>
      <c r="F11" s="49" t="s">
        <v>2015</v>
      </c>
    </row>
    <row r="12" spans="1:6" ht="38.25" x14ac:dyDescent="0.25">
      <c r="A12" s="218"/>
      <c r="B12" s="218"/>
      <c r="C12" s="197" t="s">
        <v>257</v>
      </c>
      <c r="D12" s="70">
        <v>2463038.7959799999</v>
      </c>
      <c r="E12" s="45" t="s">
        <v>2008</v>
      </c>
      <c r="F12" s="198" t="s">
        <v>2016</v>
      </c>
    </row>
    <row r="13" spans="1:6" ht="51" x14ac:dyDescent="0.25">
      <c r="A13" s="216" t="s">
        <v>2017</v>
      </c>
      <c r="B13" s="216" t="s">
        <v>2018</v>
      </c>
      <c r="C13" s="216" t="s">
        <v>2019</v>
      </c>
      <c r="D13" s="379">
        <v>80000</v>
      </c>
      <c r="E13" s="223" t="s">
        <v>2020</v>
      </c>
      <c r="F13" s="49" t="s">
        <v>2021</v>
      </c>
    </row>
    <row r="14" spans="1:6" ht="25.5" x14ac:dyDescent="0.25">
      <c r="A14" s="217"/>
      <c r="B14" s="217"/>
      <c r="C14" s="217"/>
      <c r="D14" s="380"/>
      <c r="E14" s="223"/>
      <c r="F14" s="49" t="s">
        <v>2022</v>
      </c>
    </row>
    <row r="15" spans="1:6" ht="38.25" x14ac:dyDescent="0.25">
      <c r="A15" s="217"/>
      <c r="B15" s="217"/>
      <c r="C15" s="217"/>
      <c r="D15" s="380"/>
      <c r="E15" s="223"/>
      <c r="F15" s="49" t="s">
        <v>2023</v>
      </c>
    </row>
    <row r="16" spans="1:6" ht="25.5" x14ac:dyDescent="0.25">
      <c r="A16" s="217"/>
      <c r="B16" s="217"/>
      <c r="C16" s="217"/>
      <c r="D16" s="380"/>
      <c r="E16" s="223"/>
      <c r="F16" s="49" t="s">
        <v>2024</v>
      </c>
    </row>
    <row r="17" spans="1:6" ht="38.25" x14ac:dyDescent="0.25">
      <c r="A17" s="218"/>
      <c r="B17" s="218"/>
      <c r="C17" s="218"/>
      <c r="D17" s="381"/>
      <c r="E17" s="223"/>
      <c r="F17" s="49" t="s">
        <v>2025</v>
      </c>
    </row>
    <row r="18" spans="1:6" x14ac:dyDescent="0.25">
      <c r="A18" s="216" t="s">
        <v>2026</v>
      </c>
      <c r="B18" s="216" t="s">
        <v>2018</v>
      </c>
      <c r="C18" s="216" t="s">
        <v>2027</v>
      </c>
      <c r="D18" s="379">
        <v>150000</v>
      </c>
      <c r="E18" s="223" t="s">
        <v>2028</v>
      </c>
      <c r="F18" s="49" t="s">
        <v>2029</v>
      </c>
    </row>
    <row r="19" spans="1:6" ht="25.5" x14ac:dyDescent="0.25">
      <c r="A19" s="217"/>
      <c r="B19" s="217"/>
      <c r="C19" s="217"/>
      <c r="D19" s="380"/>
      <c r="E19" s="223"/>
      <c r="F19" s="49" t="s">
        <v>2030</v>
      </c>
    </row>
    <row r="20" spans="1:6" ht="25.5" x14ac:dyDescent="0.25">
      <c r="A20" s="217"/>
      <c r="B20" s="217"/>
      <c r="C20" s="217"/>
      <c r="D20" s="380"/>
      <c r="E20" s="223"/>
      <c r="F20" s="49" t="s">
        <v>2031</v>
      </c>
    </row>
    <row r="21" spans="1:6" ht="25.5" x14ac:dyDescent="0.25">
      <c r="A21" s="217"/>
      <c r="B21" s="217"/>
      <c r="C21" s="217"/>
      <c r="D21" s="380"/>
      <c r="E21" s="223"/>
      <c r="F21" s="49" t="s">
        <v>2032</v>
      </c>
    </row>
    <row r="22" spans="1:6" ht="25.5" x14ac:dyDescent="0.25">
      <c r="A22" s="217"/>
      <c r="B22" s="217"/>
      <c r="C22" s="217"/>
      <c r="D22" s="380"/>
      <c r="E22" s="223"/>
      <c r="F22" s="49" t="s">
        <v>2033</v>
      </c>
    </row>
    <row r="23" spans="1:6" x14ac:dyDescent="0.25">
      <c r="A23" s="217"/>
      <c r="B23" s="217"/>
      <c r="C23" s="217"/>
      <c r="D23" s="380"/>
      <c r="E23" s="223"/>
      <c r="F23" s="49" t="s">
        <v>2034</v>
      </c>
    </row>
    <row r="24" spans="1:6" x14ac:dyDescent="0.25">
      <c r="A24" s="217"/>
      <c r="B24" s="217"/>
      <c r="C24" s="217"/>
      <c r="D24" s="380"/>
      <c r="E24" s="223"/>
      <c r="F24" s="49" t="s">
        <v>2035</v>
      </c>
    </row>
    <row r="25" spans="1:6" ht="51" x14ac:dyDescent="0.25">
      <c r="A25" s="217"/>
      <c r="B25" s="217"/>
      <c r="C25" s="217"/>
      <c r="D25" s="380"/>
      <c r="E25" s="49" t="s">
        <v>2036</v>
      </c>
      <c r="F25" s="49" t="s">
        <v>2037</v>
      </c>
    </row>
    <row r="26" spans="1:6" ht="25.5" x14ac:dyDescent="0.25">
      <c r="A26" s="217"/>
      <c r="B26" s="217"/>
      <c r="C26" s="217"/>
      <c r="D26" s="380"/>
      <c r="E26" s="264" t="s">
        <v>2038</v>
      </c>
      <c r="F26" s="49" t="s">
        <v>2039</v>
      </c>
    </row>
    <row r="27" spans="1:6" ht="38.25" x14ac:dyDescent="0.25">
      <c r="A27" s="218"/>
      <c r="B27" s="218"/>
      <c r="C27" s="218"/>
      <c r="D27" s="381"/>
      <c r="E27" s="265"/>
      <c r="F27" s="49" t="s">
        <v>2040</v>
      </c>
    </row>
    <row r="28" spans="1:6" x14ac:dyDescent="0.25">
      <c r="A28" s="216" t="s">
        <v>2041</v>
      </c>
      <c r="B28" s="213" t="s">
        <v>2018</v>
      </c>
      <c r="C28" s="213" t="s">
        <v>2042</v>
      </c>
      <c r="D28" s="365"/>
      <c r="E28" s="223" t="s">
        <v>2043</v>
      </c>
      <c r="F28" s="49" t="s">
        <v>2044</v>
      </c>
    </row>
    <row r="29" spans="1:6" ht="51" x14ac:dyDescent="0.25">
      <c r="A29" s="217"/>
      <c r="B29" s="214"/>
      <c r="C29" s="215"/>
      <c r="D29" s="366"/>
      <c r="E29" s="223"/>
      <c r="F29" s="49" t="s">
        <v>2045</v>
      </c>
    </row>
    <row r="30" spans="1:6" x14ac:dyDescent="0.25">
      <c r="A30" s="217"/>
      <c r="B30" s="214"/>
      <c r="C30" s="213" t="s">
        <v>2046</v>
      </c>
      <c r="D30" s="379">
        <v>2859109.6</v>
      </c>
      <c r="E30" s="223" t="s">
        <v>2047</v>
      </c>
      <c r="F30" s="49" t="s">
        <v>2048</v>
      </c>
    </row>
    <row r="31" spans="1:6" x14ac:dyDescent="0.25">
      <c r="A31" s="217"/>
      <c r="B31" s="214"/>
      <c r="C31" s="214"/>
      <c r="D31" s="380"/>
      <c r="E31" s="223"/>
      <c r="F31" s="49" t="s">
        <v>2049</v>
      </c>
    </row>
    <row r="32" spans="1:6" x14ac:dyDescent="0.25">
      <c r="A32" s="217"/>
      <c r="B32" s="214"/>
      <c r="C32" s="214"/>
      <c r="D32" s="380"/>
      <c r="E32" s="223"/>
      <c r="F32" s="49" t="s">
        <v>2050</v>
      </c>
    </row>
    <row r="33" spans="1:6" x14ac:dyDescent="0.25">
      <c r="A33" s="217"/>
      <c r="B33" s="214"/>
      <c r="C33" s="214"/>
      <c r="D33" s="380"/>
      <c r="E33" s="223"/>
      <c r="F33" s="49" t="s">
        <v>2051</v>
      </c>
    </row>
    <row r="34" spans="1:6" x14ac:dyDescent="0.25">
      <c r="A34" s="217"/>
      <c r="B34" s="214"/>
      <c r="C34" s="214"/>
      <c r="D34" s="380"/>
      <c r="E34" s="223"/>
      <c r="F34" s="49" t="s">
        <v>2052</v>
      </c>
    </row>
    <row r="35" spans="1:6" x14ac:dyDescent="0.25">
      <c r="A35" s="217"/>
      <c r="B35" s="214"/>
      <c r="C35" s="214"/>
      <c r="D35" s="380"/>
      <c r="E35" s="223"/>
      <c r="F35" s="49" t="s">
        <v>2053</v>
      </c>
    </row>
    <row r="36" spans="1:6" x14ac:dyDescent="0.25">
      <c r="A36" s="217"/>
      <c r="B36" s="214"/>
      <c r="C36" s="214"/>
      <c r="D36" s="380"/>
      <c r="E36" s="223"/>
      <c r="F36" s="49" t="s">
        <v>2054</v>
      </c>
    </row>
    <row r="37" spans="1:6" x14ac:dyDescent="0.25">
      <c r="A37" s="217"/>
      <c r="B37" s="214"/>
      <c r="C37" s="214"/>
      <c r="D37" s="380"/>
      <c r="E37" s="223"/>
      <c r="F37" s="49" t="s">
        <v>2055</v>
      </c>
    </row>
    <row r="38" spans="1:6" x14ac:dyDescent="0.25">
      <c r="A38" s="217"/>
      <c r="B38" s="214"/>
      <c r="C38" s="214"/>
      <c r="D38" s="380"/>
      <c r="E38" s="223"/>
      <c r="F38" s="49" t="s">
        <v>2056</v>
      </c>
    </row>
    <row r="39" spans="1:6" x14ac:dyDescent="0.25">
      <c r="A39" s="217"/>
      <c r="B39" s="214"/>
      <c r="C39" s="214"/>
      <c r="D39" s="380"/>
      <c r="E39" s="223"/>
      <c r="F39" s="49" t="s">
        <v>2057</v>
      </c>
    </row>
    <row r="40" spans="1:6" x14ac:dyDescent="0.25">
      <c r="A40" s="217"/>
      <c r="B40" s="214"/>
      <c r="C40" s="214"/>
      <c r="D40" s="380"/>
      <c r="E40" s="223"/>
      <c r="F40" s="49" t="s">
        <v>2058</v>
      </c>
    </row>
    <row r="41" spans="1:6" x14ac:dyDescent="0.25">
      <c r="A41" s="217"/>
      <c r="B41" s="214"/>
      <c r="C41" s="214"/>
      <c r="D41" s="380"/>
      <c r="E41" s="223"/>
      <c r="F41" s="49" t="s">
        <v>2059</v>
      </c>
    </row>
    <row r="42" spans="1:6" x14ac:dyDescent="0.25">
      <c r="A42" s="217"/>
      <c r="B42" s="214"/>
      <c r="C42" s="214"/>
      <c r="D42" s="380"/>
      <c r="E42" s="223"/>
      <c r="F42" s="49" t="s">
        <v>2060</v>
      </c>
    </row>
    <row r="43" spans="1:6" x14ac:dyDescent="0.25">
      <c r="A43" s="217"/>
      <c r="B43" s="214"/>
      <c r="C43" s="214"/>
      <c r="D43" s="380"/>
      <c r="E43" s="223"/>
      <c r="F43" s="49" t="s">
        <v>2061</v>
      </c>
    </row>
    <row r="44" spans="1:6" x14ac:dyDescent="0.25">
      <c r="A44" s="217"/>
      <c r="B44" s="214"/>
      <c r="C44" s="214"/>
      <c r="D44" s="380"/>
      <c r="E44" s="223"/>
      <c r="F44" s="49" t="s">
        <v>2062</v>
      </c>
    </row>
    <row r="45" spans="1:6" x14ac:dyDescent="0.25">
      <c r="A45" s="217"/>
      <c r="B45" s="214"/>
      <c r="C45" s="214"/>
      <c r="D45" s="380"/>
      <c r="E45" s="223"/>
      <c r="F45" s="49" t="s">
        <v>2063</v>
      </c>
    </row>
    <row r="46" spans="1:6" ht="25.5" x14ac:dyDescent="0.25">
      <c r="A46" s="217"/>
      <c r="B46" s="214"/>
      <c r="C46" s="214"/>
      <c r="D46" s="380"/>
      <c r="E46" s="223"/>
      <c r="F46" s="49" t="s">
        <v>2064</v>
      </c>
    </row>
    <row r="47" spans="1:6" x14ac:dyDescent="0.25">
      <c r="A47" s="217"/>
      <c r="B47" s="214"/>
      <c r="C47" s="214"/>
      <c r="D47" s="380"/>
      <c r="E47" s="223"/>
      <c r="F47" s="49" t="s">
        <v>2065</v>
      </c>
    </row>
    <row r="48" spans="1:6" ht="25.5" x14ac:dyDescent="0.25">
      <c r="A48" s="217"/>
      <c r="B48" s="214"/>
      <c r="C48" s="214"/>
      <c r="D48" s="380"/>
      <c r="E48" s="223"/>
      <c r="F48" s="49" t="s">
        <v>2066</v>
      </c>
    </row>
    <row r="49" spans="1:6" ht="51" x14ac:dyDescent="0.25">
      <c r="A49" s="218"/>
      <c r="B49" s="215"/>
      <c r="C49" s="215"/>
      <c r="D49" s="381"/>
      <c r="E49" s="49" t="s">
        <v>2067</v>
      </c>
      <c r="F49" s="49" t="s">
        <v>2068</v>
      </c>
    </row>
    <row r="50" spans="1:6" ht="25.5" x14ac:dyDescent="0.25">
      <c r="A50" s="216" t="s">
        <v>2069</v>
      </c>
      <c r="B50" s="314" t="s">
        <v>2018</v>
      </c>
      <c r="C50" s="216" t="s">
        <v>2070</v>
      </c>
      <c r="D50" s="379">
        <v>150000</v>
      </c>
      <c r="E50" s="223" t="s">
        <v>2071</v>
      </c>
      <c r="F50" s="49" t="s">
        <v>2072</v>
      </c>
    </row>
    <row r="51" spans="1:6" ht="38.25" x14ac:dyDescent="0.25">
      <c r="A51" s="217"/>
      <c r="B51" s="314"/>
      <c r="C51" s="217"/>
      <c r="D51" s="380"/>
      <c r="E51" s="223"/>
      <c r="F51" s="49" t="s">
        <v>2073</v>
      </c>
    </row>
    <row r="52" spans="1:6" ht="38.25" x14ac:dyDescent="0.25">
      <c r="A52" s="217"/>
      <c r="B52" s="314"/>
      <c r="C52" s="217"/>
      <c r="D52" s="380"/>
      <c r="E52" s="223"/>
      <c r="F52" s="49" t="s">
        <v>2074</v>
      </c>
    </row>
    <row r="53" spans="1:6" ht="25.5" x14ac:dyDescent="0.25">
      <c r="A53" s="217"/>
      <c r="B53" s="314"/>
      <c r="C53" s="217"/>
      <c r="D53" s="380"/>
      <c r="E53" s="223" t="s">
        <v>2075</v>
      </c>
      <c r="F53" s="49" t="s">
        <v>2076</v>
      </c>
    </row>
    <row r="54" spans="1:6" x14ac:dyDescent="0.25">
      <c r="A54" s="217"/>
      <c r="B54" s="314"/>
      <c r="C54" s="217"/>
      <c r="D54" s="380"/>
      <c r="E54" s="223"/>
      <c r="F54" s="49" t="s">
        <v>2077</v>
      </c>
    </row>
    <row r="55" spans="1:6" ht="25.5" x14ac:dyDescent="0.25">
      <c r="A55" s="217"/>
      <c r="B55" s="314"/>
      <c r="C55" s="217"/>
      <c r="D55" s="380"/>
      <c r="E55" s="223"/>
      <c r="F55" s="49" t="s">
        <v>2078</v>
      </c>
    </row>
    <row r="56" spans="1:6" ht="38.25" x14ac:dyDescent="0.25">
      <c r="A56" s="217"/>
      <c r="B56" s="314"/>
      <c r="C56" s="217"/>
      <c r="D56" s="380"/>
      <c r="E56" s="223"/>
      <c r="F56" s="49" t="s">
        <v>2074</v>
      </c>
    </row>
    <row r="57" spans="1:6" x14ac:dyDescent="0.25">
      <c r="A57" s="314" t="s">
        <v>2079</v>
      </c>
      <c r="B57" s="214" t="s">
        <v>2018</v>
      </c>
      <c r="C57" s="213" t="s">
        <v>2080</v>
      </c>
      <c r="D57" s="379">
        <v>736640</v>
      </c>
      <c r="E57" s="227" t="s">
        <v>2081</v>
      </c>
      <c r="F57" s="27" t="s">
        <v>2082</v>
      </c>
    </row>
    <row r="58" spans="1:6" ht="25.5" x14ac:dyDescent="0.25">
      <c r="A58" s="314"/>
      <c r="B58" s="214"/>
      <c r="C58" s="214"/>
      <c r="D58" s="380"/>
      <c r="E58" s="228"/>
      <c r="F58" s="49" t="s">
        <v>2083</v>
      </c>
    </row>
    <row r="59" spans="1:6" ht="38.25" x14ac:dyDescent="0.25">
      <c r="A59" s="314"/>
      <c r="B59" s="214"/>
      <c r="C59" s="214"/>
      <c r="D59" s="380"/>
      <c r="E59" s="228"/>
      <c r="F59" s="49" t="s">
        <v>2084</v>
      </c>
    </row>
    <row r="60" spans="1:6" ht="25.5" x14ac:dyDescent="0.25">
      <c r="A60" s="314"/>
      <c r="B60" s="214"/>
      <c r="C60" s="214"/>
      <c r="D60" s="380"/>
      <c r="E60" s="228"/>
      <c r="F60" s="49" t="s">
        <v>2085</v>
      </c>
    </row>
    <row r="61" spans="1:6" ht="25.5" x14ac:dyDescent="0.25">
      <c r="A61" s="314"/>
      <c r="B61" s="214"/>
      <c r="C61" s="214"/>
      <c r="D61" s="380"/>
      <c r="E61" s="228"/>
      <c r="F61" s="45" t="s">
        <v>2086</v>
      </c>
    </row>
    <row r="62" spans="1:6" x14ac:dyDescent="0.25">
      <c r="A62" s="314"/>
      <c r="B62" s="214"/>
      <c r="C62" s="214"/>
      <c r="D62" s="380"/>
      <c r="E62" s="228"/>
      <c r="F62" s="49" t="s">
        <v>2087</v>
      </c>
    </row>
    <row r="63" spans="1:6" ht="38.25" x14ac:dyDescent="0.25">
      <c r="A63" s="314"/>
      <c r="B63" s="214"/>
      <c r="C63" s="214"/>
      <c r="D63" s="380"/>
      <c r="E63" s="228"/>
      <c r="F63" s="49" t="s">
        <v>2088</v>
      </c>
    </row>
    <row r="64" spans="1:6" x14ac:dyDescent="0.25">
      <c r="A64" s="314"/>
      <c r="B64" s="214"/>
      <c r="C64" s="214"/>
      <c r="D64" s="380"/>
      <c r="E64" s="229"/>
      <c r="F64" s="49" t="s">
        <v>2089</v>
      </c>
    </row>
    <row r="65" spans="1:6" x14ac:dyDescent="0.25">
      <c r="A65" s="314"/>
      <c r="B65" s="216" t="s">
        <v>14</v>
      </c>
      <c r="C65" s="216" t="s">
        <v>27</v>
      </c>
      <c r="D65" s="365"/>
      <c r="E65" s="223" t="s">
        <v>2090</v>
      </c>
      <c r="F65" s="27" t="s">
        <v>2091</v>
      </c>
    </row>
    <row r="66" spans="1:6" x14ac:dyDescent="0.25">
      <c r="A66" s="314"/>
      <c r="B66" s="217"/>
      <c r="C66" s="217"/>
      <c r="D66" s="377"/>
      <c r="E66" s="223"/>
      <c r="F66" s="27" t="s">
        <v>2092</v>
      </c>
    </row>
    <row r="67" spans="1:6" x14ac:dyDescent="0.25">
      <c r="A67" s="314"/>
      <c r="B67" s="217"/>
      <c r="C67" s="218"/>
      <c r="D67" s="366"/>
      <c r="E67" s="223"/>
      <c r="F67" s="27" t="s">
        <v>2093</v>
      </c>
    </row>
    <row r="68" spans="1:6" ht="25.5" x14ac:dyDescent="0.25">
      <c r="A68" s="314"/>
      <c r="B68" s="218"/>
      <c r="C68" s="50" t="s">
        <v>67</v>
      </c>
      <c r="D68" s="70"/>
      <c r="E68" s="49" t="s">
        <v>2094</v>
      </c>
      <c r="F68" s="49" t="s">
        <v>2095</v>
      </c>
    </row>
    <row r="69" spans="1:6" x14ac:dyDescent="0.25">
      <c r="A69" s="252" t="s">
        <v>175</v>
      </c>
      <c r="B69" s="253"/>
      <c r="C69" s="254"/>
      <c r="D69" s="31">
        <f>SUM(D5:D68)</f>
        <v>6782712.3959800005</v>
      </c>
      <c r="E69" s="60"/>
      <c r="F69" s="60"/>
    </row>
  </sheetData>
  <mergeCells count="47">
    <mergeCell ref="A69:C69"/>
    <mergeCell ref="A57:A68"/>
    <mergeCell ref="B57:B64"/>
    <mergeCell ref="C57:C64"/>
    <mergeCell ref="D57:D64"/>
    <mergeCell ref="E57:E64"/>
    <mergeCell ref="B65:B68"/>
    <mergeCell ref="C65:C67"/>
    <mergeCell ref="D65:D67"/>
    <mergeCell ref="E65:E67"/>
    <mergeCell ref="A50:A56"/>
    <mergeCell ref="B50:B56"/>
    <mergeCell ref="C50:C56"/>
    <mergeCell ref="D50:D56"/>
    <mergeCell ref="E50:E52"/>
    <mergeCell ref="E53:E56"/>
    <mergeCell ref="A28:A49"/>
    <mergeCell ref="B28:B49"/>
    <mergeCell ref="C28:C29"/>
    <mergeCell ref="D28:D29"/>
    <mergeCell ref="E28:E29"/>
    <mergeCell ref="C30:C49"/>
    <mergeCell ref="D30:D49"/>
    <mergeCell ref="E30:E48"/>
    <mergeCell ref="A18:A27"/>
    <mergeCell ref="B18:B27"/>
    <mergeCell ref="C18:C27"/>
    <mergeCell ref="D18:D27"/>
    <mergeCell ref="E18:E24"/>
    <mergeCell ref="E26:E27"/>
    <mergeCell ref="A5:A12"/>
    <mergeCell ref="B5:B12"/>
    <mergeCell ref="C5:C11"/>
    <mergeCell ref="D5:D11"/>
    <mergeCell ref="E5:E11"/>
    <mergeCell ref="A13:A17"/>
    <mergeCell ref="B13:B17"/>
    <mergeCell ref="C13:C17"/>
    <mergeCell ref="D13:D17"/>
    <mergeCell ref="E13:E17"/>
    <mergeCell ref="A1:F1"/>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7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selection activeCell="G28" sqref="A28:XFD29"/>
    </sheetView>
  </sheetViews>
  <sheetFormatPr baseColWidth="10" defaultRowHeight="15" x14ac:dyDescent="0.25"/>
  <cols>
    <col min="1" max="1" width="38" customWidth="1"/>
    <col min="2" max="2" width="22.42578125" customWidth="1"/>
    <col min="3" max="3" width="25.42578125" customWidth="1"/>
    <col min="4" max="4" width="23.28515625" customWidth="1"/>
    <col min="5" max="5" width="29.42578125" customWidth="1"/>
    <col min="6" max="6" width="40.85546875" customWidth="1"/>
  </cols>
  <sheetData>
    <row r="1" spans="1:6" x14ac:dyDescent="0.25">
      <c r="A1" s="212" t="s">
        <v>252</v>
      </c>
      <c r="B1" s="212"/>
      <c r="C1" s="212"/>
      <c r="D1" s="212"/>
      <c r="E1" s="212"/>
      <c r="F1" s="212"/>
    </row>
    <row r="2" spans="1:6" ht="18.75" x14ac:dyDescent="0.25">
      <c r="A2" s="21"/>
      <c r="B2" s="21"/>
      <c r="C2" s="21"/>
      <c r="D2" s="21"/>
      <c r="E2" s="20"/>
      <c r="F2" s="20"/>
    </row>
    <row r="3" spans="1:6" x14ac:dyDescent="0.25">
      <c r="A3" s="274" t="s">
        <v>0</v>
      </c>
      <c r="B3" s="274" t="s">
        <v>1</v>
      </c>
      <c r="C3" s="274" t="s">
        <v>2</v>
      </c>
      <c r="D3" s="274" t="s">
        <v>3</v>
      </c>
      <c r="E3" s="241" t="s">
        <v>4</v>
      </c>
      <c r="F3" s="241" t="s">
        <v>5</v>
      </c>
    </row>
    <row r="4" spans="1:6" x14ac:dyDescent="0.25">
      <c r="A4" s="274"/>
      <c r="B4" s="274"/>
      <c r="C4" s="274"/>
      <c r="D4" s="274"/>
      <c r="E4" s="242"/>
      <c r="F4" s="242"/>
    </row>
    <row r="5" spans="1:6" x14ac:dyDescent="0.25">
      <c r="A5" s="266" t="s">
        <v>91</v>
      </c>
      <c r="B5" s="258" t="s">
        <v>14</v>
      </c>
      <c r="C5" s="213" t="s">
        <v>27</v>
      </c>
      <c r="D5" s="272">
        <v>20901500.32</v>
      </c>
      <c r="E5" s="227" t="s">
        <v>92</v>
      </c>
      <c r="F5" s="33" t="s">
        <v>93</v>
      </c>
    </row>
    <row r="6" spans="1:6" x14ac:dyDescent="0.25">
      <c r="A6" s="267"/>
      <c r="B6" s="259"/>
      <c r="C6" s="215"/>
      <c r="D6" s="273"/>
      <c r="E6" s="229"/>
      <c r="F6" s="32" t="s">
        <v>94</v>
      </c>
    </row>
    <row r="7" spans="1:6" ht="25.5" x14ac:dyDescent="0.25">
      <c r="A7" s="267"/>
      <c r="B7" s="260"/>
      <c r="C7" s="35" t="s">
        <v>15</v>
      </c>
      <c r="D7" s="40">
        <v>14198256.98</v>
      </c>
      <c r="E7" s="26" t="s">
        <v>16</v>
      </c>
      <c r="F7" s="27" t="s">
        <v>17</v>
      </c>
    </row>
    <row r="8" spans="1:6" ht="25.5" x14ac:dyDescent="0.25">
      <c r="A8" s="266" t="s">
        <v>95</v>
      </c>
      <c r="B8" s="258" t="s">
        <v>14</v>
      </c>
      <c r="C8" s="213" t="s">
        <v>96</v>
      </c>
      <c r="D8" s="261">
        <v>11164552</v>
      </c>
      <c r="E8" s="227" t="s">
        <v>97</v>
      </c>
      <c r="F8" s="32" t="s">
        <v>98</v>
      </c>
    </row>
    <row r="9" spans="1:6" x14ac:dyDescent="0.25">
      <c r="A9" s="267"/>
      <c r="B9" s="259"/>
      <c r="C9" s="214"/>
      <c r="D9" s="262"/>
      <c r="E9" s="228"/>
      <c r="F9" s="33" t="s">
        <v>99</v>
      </c>
    </row>
    <row r="10" spans="1:6" x14ac:dyDescent="0.25">
      <c r="A10" s="267"/>
      <c r="B10" s="259"/>
      <c r="C10" s="214"/>
      <c r="D10" s="262"/>
      <c r="E10" s="228"/>
      <c r="F10" s="32" t="s">
        <v>100</v>
      </c>
    </row>
    <row r="11" spans="1:6" ht="25.5" x14ac:dyDescent="0.25">
      <c r="A11" s="267"/>
      <c r="B11" s="259"/>
      <c r="C11" s="214"/>
      <c r="D11" s="262"/>
      <c r="E11" s="228"/>
      <c r="F11" s="32" t="s">
        <v>101</v>
      </c>
    </row>
    <row r="12" spans="1:6" ht="25.5" x14ac:dyDescent="0.25">
      <c r="A12" s="268"/>
      <c r="B12" s="260"/>
      <c r="C12" s="215"/>
      <c r="D12" s="263"/>
      <c r="E12" s="229"/>
      <c r="F12" s="32" t="s">
        <v>102</v>
      </c>
    </row>
    <row r="13" spans="1:6" ht="51" x14ac:dyDescent="0.25">
      <c r="A13" s="227" t="s">
        <v>103</v>
      </c>
      <c r="B13" s="213" t="s">
        <v>7</v>
      </c>
      <c r="C13" s="235" t="s">
        <v>104</v>
      </c>
      <c r="D13" s="219">
        <v>2000000</v>
      </c>
      <c r="E13" s="223" t="s">
        <v>105</v>
      </c>
      <c r="F13" s="36" t="s">
        <v>106</v>
      </c>
    </row>
    <row r="14" spans="1:6" ht="25.5" x14ac:dyDescent="0.25">
      <c r="A14" s="228"/>
      <c r="B14" s="214"/>
      <c r="C14" s="271"/>
      <c r="D14" s="220"/>
      <c r="E14" s="223"/>
      <c r="F14" s="37" t="s">
        <v>107</v>
      </c>
    </row>
    <row r="15" spans="1:6" x14ac:dyDescent="0.25">
      <c r="A15" s="228"/>
      <c r="B15" s="214"/>
      <c r="C15" s="271"/>
      <c r="D15" s="220"/>
      <c r="E15" s="223"/>
      <c r="F15" s="36" t="s">
        <v>108</v>
      </c>
    </row>
    <row r="16" spans="1:6" ht="25.5" x14ac:dyDescent="0.25">
      <c r="A16" s="228"/>
      <c r="B16" s="214"/>
      <c r="C16" s="271"/>
      <c r="D16" s="220"/>
      <c r="E16" s="223"/>
      <c r="F16" s="36" t="s">
        <v>109</v>
      </c>
    </row>
    <row r="17" spans="1:6" ht="25.5" x14ac:dyDescent="0.25">
      <c r="A17" s="228"/>
      <c r="B17" s="214"/>
      <c r="C17" s="271"/>
      <c r="D17" s="220"/>
      <c r="E17" s="223"/>
      <c r="F17" s="36" t="s">
        <v>110</v>
      </c>
    </row>
    <row r="18" spans="1:6" x14ac:dyDescent="0.25">
      <c r="A18" s="228"/>
      <c r="B18" s="214"/>
      <c r="C18" s="271"/>
      <c r="D18" s="220"/>
      <c r="E18" s="223"/>
      <c r="F18" s="36" t="s">
        <v>111</v>
      </c>
    </row>
    <row r="19" spans="1:6" x14ac:dyDescent="0.25">
      <c r="A19" s="228"/>
      <c r="B19" s="214"/>
      <c r="C19" s="271"/>
      <c r="D19" s="220"/>
      <c r="E19" s="223"/>
      <c r="F19" s="38" t="s">
        <v>112</v>
      </c>
    </row>
    <row r="20" spans="1:6" x14ac:dyDescent="0.25">
      <c r="A20" s="228"/>
      <c r="B20" s="214"/>
      <c r="C20" s="271"/>
      <c r="D20" s="220"/>
      <c r="E20" s="223"/>
      <c r="F20" s="36" t="s">
        <v>113</v>
      </c>
    </row>
    <row r="21" spans="1:6" x14ac:dyDescent="0.25">
      <c r="A21" s="228"/>
      <c r="B21" s="214"/>
      <c r="C21" s="271"/>
      <c r="D21" s="220"/>
      <c r="E21" s="223"/>
      <c r="F21" s="38" t="s">
        <v>114</v>
      </c>
    </row>
    <row r="22" spans="1:6" ht="25.5" x14ac:dyDescent="0.25">
      <c r="A22" s="228"/>
      <c r="B22" s="214"/>
      <c r="C22" s="271"/>
      <c r="D22" s="220"/>
      <c r="E22" s="223"/>
      <c r="F22" s="36" t="s">
        <v>115</v>
      </c>
    </row>
    <row r="23" spans="1:6" ht="25.5" x14ac:dyDescent="0.25">
      <c r="A23" s="228"/>
      <c r="B23" s="214"/>
      <c r="C23" s="271"/>
      <c r="D23" s="220"/>
      <c r="E23" s="223"/>
      <c r="F23" s="36" t="s">
        <v>116</v>
      </c>
    </row>
    <row r="24" spans="1:6" ht="51" x14ac:dyDescent="0.25">
      <c r="A24" s="266" t="s">
        <v>117</v>
      </c>
      <c r="B24" s="258" t="s">
        <v>7</v>
      </c>
      <c r="C24" s="213" t="s">
        <v>118</v>
      </c>
      <c r="D24" s="261">
        <v>350000</v>
      </c>
      <c r="E24" s="32" t="s">
        <v>119</v>
      </c>
      <c r="F24" s="32" t="s">
        <v>120</v>
      </c>
    </row>
    <row r="25" spans="1:6" ht="51" x14ac:dyDescent="0.25">
      <c r="A25" s="267"/>
      <c r="B25" s="259"/>
      <c r="C25" s="214"/>
      <c r="D25" s="262"/>
      <c r="E25" s="32" t="s">
        <v>121</v>
      </c>
      <c r="F25" s="32" t="s">
        <v>122</v>
      </c>
    </row>
    <row r="26" spans="1:6" ht="25.5" x14ac:dyDescent="0.25">
      <c r="A26" s="267"/>
      <c r="B26" s="259"/>
      <c r="C26" s="214"/>
      <c r="D26" s="262"/>
      <c r="E26" s="227" t="s">
        <v>123</v>
      </c>
      <c r="F26" s="32" t="s">
        <v>124</v>
      </c>
    </row>
    <row r="27" spans="1:6" ht="25.5" x14ac:dyDescent="0.25">
      <c r="A27" s="268"/>
      <c r="B27" s="260"/>
      <c r="C27" s="215"/>
      <c r="D27" s="263"/>
      <c r="E27" s="229"/>
      <c r="F27" s="32" t="s">
        <v>125</v>
      </c>
    </row>
    <row r="28" spans="1:6" ht="38.25" x14ac:dyDescent="0.25">
      <c r="A28" s="26" t="s">
        <v>126</v>
      </c>
      <c r="B28" s="22" t="s">
        <v>7</v>
      </c>
      <c r="C28" s="28" t="s">
        <v>127</v>
      </c>
      <c r="D28" s="29">
        <v>4440680</v>
      </c>
      <c r="E28" s="26" t="s">
        <v>128</v>
      </c>
      <c r="F28" s="42" t="s">
        <v>129</v>
      </c>
    </row>
    <row r="29" spans="1:6" x14ac:dyDescent="0.25">
      <c r="A29" s="266" t="s">
        <v>130</v>
      </c>
      <c r="B29" s="213" t="s">
        <v>7</v>
      </c>
      <c r="C29" s="235" t="s">
        <v>131</v>
      </c>
      <c r="D29" s="219">
        <v>72000</v>
      </c>
      <c r="E29" s="223" t="s">
        <v>132</v>
      </c>
      <c r="F29" s="26" t="s">
        <v>133</v>
      </c>
    </row>
    <row r="30" spans="1:6" x14ac:dyDescent="0.25">
      <c r="A30" s="269"/>
      <c r="B30" s="214"/>
      <c r="C30" s="271"/>
      <c r="D30" s="220"/>
      <c r="E30" s="223"/>
      <c r="F30" s="26" t="s">
        <v>134</v>
      </c>
    </row>
    <row r="31" spans="1:6" ht="25.5" x14ac:dyDescent="0.25">
      <c r="A31" s="270"/>
      <c r="B31" s="214"/>
      <c r="C31" s="271"/>
      <c r="D31" s="220"/>
      <c r="E31" s="223"/>
      <c r="F31" s="26" t="s">
        <v>135</v>
      </c>
    </row>
    <row r="32" spans="1:6" ht="51" x14ac:dyDescent="0.25">
      <c r="A32" s="227" t="s">
        <v>136</v>
      </c>
      <c r="B32" s="213" t="s">
        <v>7</v>
      </c>
      <c r="C32" s="213" t="s">
        <v>137</v>
      </c>
      <c r="D32" s="275">
        <v>620000</v>
      </c>
      <c r="E32" s="26" t="s">
        <v>138</v>
      </c>
      <c r="F32" s="26" t="s">
        <v>139</v>
      </c>
    </row>
    <row r="33" spans="1:6" ht="51" x14ac:dyDescent="0.25">
      <c r="A33" s="228"/>
      <c r="B33" s="215"/>
      <c r="C33" s="215"/>
      <c r="D33" s="276"/>
      <c r="E33" s="26" t="s">
        <v>140</v>
      </c>
      <c r="F33" s="32" t="s">
        <v>141</v>
      </c>
    </row>
    <row r="34" spans="1:6" ht="25.5" x14ac:dyDescent="0.25">
      <c r="A34" s="229"/>
      <c r="B34" s="30" t="s">
        <v>142</v>
      </c>
      <c r="C34" s="24" t="s">
        <v>15</v>
      </c>
      <c r="D34" s="29">
        <v>9504537.8300000001</v>
      </c>
      <c r="E34" s="32" t="s">
        <v>16</v>
      </c>
      <c r="F34" s="33" t="s">
        <v>17</v>
      </c>
    </row>
    <row r="35" spans="1:6" ht="51" x14ac:dyDescent="0.25">
      <c r="A35" s="266" t="s">
        <v>143</v>
      </c>
      <c r="B35" s="258" t="s">
        <v>7</v>
      </c>
      <c r="C35" s="258" t="s">
        <v>144</v>
      </c>
      <c r="D35" s="261">
        <v>1500000</v>
      </c>
      <c r="E35" s="26" t="s">
        <v>145</v>
      </c>
      <c r="F35" s="26" t="s">
        <v>146</v>
      </c>
    </row>
    <row r="36" spans="1:6" ht="63.75" x14ac:dyDescent="0.25">
      <c r="A36" s="267"/>
      <c r="B36" s="259"/>
      <c r="C36" s="259"/>
      <c r="D36" s="262"/>
      <c r="E36" s="26" t="s">
        <v>147</v>
      </c>
      <c r="F36" s="32" t="s">
        <v>148</v>
      </c>
    </row>
    <row r="37" spans="1:6" ht="76.5" x14ac:dyDescent="0.25">
      <c r="A37" s="268"/>
      <c r="B37" s="260"/>
      <c r="C37" s="260"/>
      <c r="D37" s="263"/>
      <c r="E37" s="26" t="s">
        <v>149</v>
      </c>
      <c r="F37" s="32" t="s">
        <v>150</v>
      </c>
    </row>
    <row r="38" spans="1:6" ht="51" x14ac:dyDescent="0.25">
      <c r="A38" s="227" t="s">
        <v>151</v>
      </c>
      <c r="B38" s="213" t="s">
        <v>7</v>
      </c>
      <c r="C38" s="213" t="s">
        <v>152</v>
      </c>
      <c r="D38" s="219">
        <v>67574638.590000004</v>
      </c>
      <c r="E38" s="32" t="s">
        <v>153</v>
      </c>
      <c r="F38" s="32" t="s">
        <v>154</v>
      </c>
    </row>
    <row r="39" spans="1:6" ht="51" x14ac:dyDescent="0.25">
      <c r="A39" s="228"/>
      <c r="B39" s="214"/>
      <c r="C39" s="214"/>
      <c r="D39" s="220"/>
      <c r="E39" s="32" t="s">
        <v>155</v>
      </c>
      <c r="F39" s="33" t="s">
        <v>156</v>
      </c>
    </row>
    <row r="40" spans="1:6" ht="38.25" x14ac:dyDescent="0.25">
      <c r="A40" s="229"/>
      <c r="B40" s="215"/>
      <c r="C40" s="215"/>
      <c r="D40" s="221"/>
      <c r="E40" s="32" t="s">
        <v>157</v>
      </c>
      <c r="F40" s="32" t="s">
        <v>158</v>
      </c>
    </row>
    <row r="41" spans="1:6" x14ac:dyDescent="0.25">
      <c r="A41" s="266" t="s">
        <v>159</v>
      </c>
      <c r="B41" s="213" t="s">
        <v>7</v>
      </c>
      <c r="C41" s="213" t="s">
        <v>160</v>
      </c>
      <c r="D41" s="261">
        <v>500000</v>
      </c>
      <c r="E41" s="227" t="s">
        <v>161</v>
      </c>
      <c r="F41" s="33" t="s">
        <v>162</v>
      </c>
    </row>
    <row r="42" spans="1:6" x14ac:dyDescent="0.25">
      <c r="A42" s="267"/>
      <c r="B42" s="214"/>
      <c r="C42" s="214"/>
      <c r="D42" s="262"/>
      <c r="E42" s="228"/>
      <c r="F42" s="33" t="s">
        <v>163</v>
      </c>
    </row>
    <row r="43" spans="1:6" x14ac:dyDescent="0.25">
      <c r="A43" s="268"/>
      <c r="B43" s="215"/>
      <c r="C43" s="215"/>
      <c r="D43" s="263"/>
      <c r="E43" s="229"/>
      <c r="F43" s="33" t="s">
        <v>164</v>
      </c>
    </row>
    <row r="44" spans="1:6" x14ac:dyDescent="0.25">
      <c r="A44" s="227" t="s">
        <v>165</v>
      </c>
      <c r="B44" s="213" t="s">
        <v>14</v>
      </c>
      <c r="C44" s="213" t="s">
        <v>27</v>
      </c>
      <c r="D44" s="255">
        <v>1500000</v>
      </c>
      <c r="E44" s="223" t="s">
        <v>166</v>
      </c>
      <c r="F44" s="27" t="s">
        <v>167</v>
      </c>
    </row>
    <row r="45" spans="1:6" ht="25.5" x14ac:dyDescent="0.25">
      <c r="A45" s="228"/>
      <c r="B45" s="214"/>
      <c r="C45" s="214"/>
      <c r="D45" s="256"/>
      <c r="E45" s="223"/>
      <c r="F45" s="26" t="s">
        <v>168</v>
      </c>
    </row>
    <row r="46" spans="1:6" x14ac:dyDescent="0.25">
      <c r="A46" s="228"/>
      <c r="B46" s="214"/>
      <c r="C46" s="214"/>
      <c r="D46" s="256"/>
      <c r="E46" s="264" t="s">
        <v>169</v>
      </c>
      <c r="F46" s="27" t="s">
        <v>170</v>
      </c>
    </row>
    <row r="47" spans="1:6" ht="25.5" x14ac:dyDescent="0.25">
      <c r="A47" s="228"/>
      <c r="B47" s="214"/>
      <c r="C47" s="215"/>
      <c r="D47" s="257"/>
      <c r="E47" s="265"/>
      <c r="F47" s="26" t="s">
        <v>171</v>
      </c>
    </row>
    <row r="48" spans="1:6" ht="25.5" x14ac:dyDescent="0.25">
      <c r="A48" s="228"/>
      <c r="B48" s="215"/>
      <c r="C48" s="23" t="s">
        <v>15</v>
      </c>
      <c r="D48" s="25">
        <v>4764030.59</v>
      </c>
      <c r="E48" s="26" t="s">
        <v>16</v>
      </c>
      <c r="F48" s="27" t="s">
        <v>17</v>
      </c>
    </row>
    <row r="49" spans="1:6" x14ac:dyDescent="0.25">
      <c r="A49" s="229"/>
      <c r="B49" s="213" t="s">
        <v>7</v>
      </c>
      <c r="C49" s="213" t="s">
        <v>172</v>
      </c>
      <c r="D49" s="272">
        <v>2700000</v>
      </c>
      <c r="E49" s="223" t="s">
        <v>173</v>
      </c>
      <c r="F49" s="41" t="s">
        <v>167</v>
      </c>
    </row>
    <row r="50" spans="1:6" ht="25.5" x14ac:dyDescent="0.25">
      <c r="A50" s="39"/>
      <c r="B50" s="215"/>
      <c r="C50" s="215"/>
      <c r="D50" s="273"/>
      <c r="E50" s="223"/>
      <c r="F50" s="34" t="s">
        <v>174</v>
      </c>
    </row>
    <row r="51" spans="1:6" x14ac:dyDescent="0.25">
      <c r="A51" s="252" t="s">
        <v>175</v>
      </c>
      <c r="B51" s="253"/>
      <c r="C51" s="254"/>
      <c r="D51" s="31">
        <v>141790196.31</v>
      </c>
      <c r="E51" s="31"/>
      <c r="F51" s="31"/>
    </row>
  </sheetData>
  <mergeCells count="60">
    <mergeCell ref="A44:A49"/>
    <mergeCell ref="C32:C33"/>
    <mergeCell ref="D32:D33"/>
    <mergeCell ref="A32:A34"/>
    <mergeCell ref="A3:A4"/>
    <mergeCell ref="A5:A7"/>
    <mergeCell ref="A41:A43"/>
    <mergeCell ref="B41:B43"/>
    <mergeCell ref="C41:C43"/>
    <mergeCell ref="D41:D43"/>
    <mergeCell ref="B49:B50"/>
    <mergeCell ref="C49:C50"/>
    <mergeCell ref="D49:D50"/>
    <mergeCell ref="B5:B7"/>
    <mergeCell ref="B44:B48"/>
    <mergeCell ref="D3:D4"/>
    <mergeCell ref="A38:A40"/>
    <mergeCell ref="E3:E4"/>
    <mergeCell ref="F3:F4"/>
    <mergeCell ref="A8:A12"/>
    <mergeCell ref="B8:B12"/>
    <mergeCell ref="C8:C12"/>
    <mergeCell ref="D8:D12"/>
    <mergeCell ref="E8:E12"/>
    <mergeCell ref="E5:E6"/>
    <mergeCell ref="C5:C6"/>
    <mergeCell ref="D5:D6"/>
    <mergeCell ref="B3:B4"/>
    <mergeCell ref="C3:C4"/>
    <mergeCell ref="C29:C31"/>
    <mergeCell ref="D29:D31"/>
    <mergeCell ref="A35:A37"/>
    <mergeCell ref="D13:D23"/>
    <mergeCell ref="E13:E23"/>
    <mergeCell ref="B35:B37"/>
    <mergeCell ref="B32:B33"/>
    <mergeCell ref="E49:E50"/>
    <mergeCell ref="E29:E31"/>
    <mergeCell ref="E41:E43"/>
    <mergeCell ref="A29:A31"/>
    <mergeCell ref="B29:B31"/>
    <mergeCell ref="A13:A23"/>
    <mergeCell ref="B13:B23"/>
    <mergeCell ref="C13:C23"/>
    <mergeCell ref="A51:C51"/>
    <mergeCell ref="A1:F1"/>
    <mergeCell ref="E44:E45"/>
    <mergeCell ref="C44:C47"/>
    <mergeCell ref="D44:D47"/>
    <mergeCell ref="C35:C37"/>
    <mergeCell ref="D35:D37"/>
    <mergeCell ref="E46:E47"/>
    <mergeCell ref="B38:B40"/>
    <mergeCell ref="C38:C40"/>
    <mergeCell ref="E26:E27"/>
    <mergeCell ref="A24:A27"/>
    <mergeCell ref="B24:B27"/>
    <mergeCell ref="C24:C27"/>
    <mergeCell ref="D24:D27"/>
    <mergeCell ref="D38:D40"/>
  </mergeCells>
  <pageMargins left="0.70866141732283472" right="0.70866141732283472" top="0.74803149606299213" bottom="0.74803149606299213" header="0.31496062992125984" footer="0.31496062992125984"/>
  <pageSetup paperSize="9" scale="7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C65" sqref="C65"/>
    </sheetView>
  </sheetViews>
  <sheetFormatPr baseColWidth="10" defaultRowHeight="15" x14ac:dyDescent="0.25"/>
  <cols>
    <col min="1" max="1" width="28.85546875" customWidth="1"/>
    <col min="2" max="2" width="21.42578125" customWidth="1"/>
    <col min="3" max="3" width="18.28515625" customWidth="1"/>
    <col min="4" max="4" width="19.5703125" customWidth="1"/>
    <col min="5" max="5" width="29.5703125" customWidth="1"/>
    <col min="6" max="6" width="31.140625" customWidth="1"/>
  </cols>
  <sheetData>
    <row r="1" spans="1:6" x14ac:dyDescent="0.25">
      <c r="A1" s="212" t="s">
        <v>253</v>
      </c>
      <c r="B1" s="212"/>
      <c r="C1" s="212"/>
      <c r="D1" s="212"/>
      <c r="E1" s="212"/>
      <c r="F1" s="212"/>
    </row>
    <row r="4" spans="1:6" ht="15" customHeight="1" x14ac:dyDescent="0.25">
      <c r="A4" s="274" t="s">
        <v>0</v>
      </c>
      <c r="B4" s="274" t="s">
        <v>1</v>
      </c>
      <c r="C4" s="274" t="s">
        <v>2</v>
      </c>
      <c r="D4" s="274" t="s">
        <v>3</v>
      </c>
      <c r="E4" s="274" t="s">
        <v>4</v>
      </c>
      <c r="F4" s="274" t="s">
        <v>5</v>
      </c>
    </row>
    <row r="5" spans="1:6" ht="15" customHeight="1" x14ac:dyDescent="0.25">
      <c r="A5" s="274"/>
      <c r="B5" s="274"/>
      <c r="C5" s="274"/>
      <c r="D5" s="274"/>
      <c r="E5" s="274"/>
      <c r="F5" s="274"/>
    </row>
    <row r="6" spans="1:6" ht="38.25" x14ac:dyDescent="0.25">
      <c r="A6" s="227" t="s">
        <v>176</v>
      </c>
      <c r="B6" s="213" t="s">
        <v>14</v>
      </c>
      <c r="C6" s="46" t="s">
        <v>177</v>
      </c>
      <c r="D6" s="47">
        <v>283715</v>
      </c>
      <c r="E6" s="45" t="s">
        <v>178</v>
      </c>
      <c r="F6" s="45" t="s">
        <v>179</v>
      </c>
    </row>
    <row r="7" spans="1:6" ht="25.5" x14ac:dyDescent="0.25">
      <c r="A7" s="228"/>
      <c r="B7" s="215"/>
      <c r="C7" s="48" t="s">
        <v>15</v>
      </c>
      <c r="D7" s="47">
        <v>938524.26</v>
      </c>
      <c r="E7" s="45" t="s">
        <v>180</v>
      </c>
      <c r="F7" s="45" t="s">
        <v>181</v>
      </c>
    </row>
    <row r="8" spans="1:6" ht="38.25" x14ac:dyDescent="0.25">
      <c r="A8" s="228"/>
      <c r="B8" s="213" t="s">
        <v>182</v>
      </c>
      <c r="C8" s="213" t="s">
        <v>183</v>
      </c>
      <c r="D8" s="277">
        <v>1159290.01</v>
      </c>
      <c r="E8" s="49" t="s">
        <v>184</v>
      </c>
      <c r="F8" s="45" t="s">
        <v>185</v>
      </c>
    </row>
    <row r="9" spans="1:6" ht="25.5" x14ac:dyDescent="0.25">
      <c r="A9" s="228"/>
      <c r="B9" s="214"/>
      <c r="C9" s="214"/>
      <c r="D9" s="282"/>
      <c r="E9" s="49" t="s">
        <v>186</v>
      </c>
      <c r="F9" s="45" t="s">
        <v>187</v>
      </c>
    </row>
    <row r="10" spans="1:6" ht="25.5" x14ac:dyDescent="0.25">
      <c r="A10" s="228"/>
      <c r="B10" s="214"/>
      <c r="C10" s="214"/>
      <c r="D10" s="282"/>
      <c r="E10" s="54" t="s">
        <v>188</v>
      </c>
      <c r="F10" s="45" t="s">
        <v>189</v>
      </c>
    </row>
    <row r="11" spans="1:6" x14ac:dyDescent="0.25">
      <c r="A11" s="228"/>
      <c r="B11" s="214"/>
      <c r="C11" s="214"/>
      <c r="D11" s="282"/>
      <c r="E11" s="227" t="s">
        <v>190</v>
      </c>
      <c r="F11" s="223" t="s">
        <v>191</v>
      </c>
    </row>
    <row r="12" spans="1:6" x14ac:dyDescent="0.25">
      <c r="A12" s="228"/>
      <c r="B12" s="214"/>
      <c r="C12" s="214"/>
      <c r="D12" s="282"/>
      <c r="E12" s="228"/>
      <c r="F12" s="223"/>
    </row>
    <row r="13" spans="1:6" ht="25.5" x14ac:dyDescent="0.25">
      <c r="A13" s="228"/>
      <c r="B13" s="214"/>
      <c r="C13" s="214"/>
      <c r="D13" s="282"/>
      <c r="E13" s="228"/>
      <c r="F13" s="45" t="s">
        <v>192</v>
      </c>
    </row>
    <row r="14" spans="1:6" ht="38.25" x14ac:dyDescent="0.25">
      <c r="A14" s="229"/>
      <c r="B14" s="215"/>
      <c r="C14" s="215"/>
      <c r="D14" s="278"/>
      <c r="E14" s="229"/>
      <c r="F14" s="45" t="s">
        <v>193</v>
      </c>
    </row>
    <row r="15" spans="1:6" x14ac:dyDescent="0.25">
      <c r="A15" s="227" t="s">
        <v>194</v>
      </c>
      <c r="B15" s="213" t="s">
        <v>7</v>
      </c>
      <c r="C15" s="213" t="s">
        <v>195</v>
      </c>
      <c r="D15" s="279">
        <v>0</v>
      </c>
      <c r="E15" s="227" t="s">
        <v>196</v>
      </c>
      <c r="F15" s="49" t="s">
        <v>197</v>
      </c>
    </row>
    <row r="16" spans="1:6" x14ac:dyDescent="0.25">
      <c r="A16" s="228"/>
      <c r="B16" s="214"/>
      <c r="C16" s="214"/>
      <c r="D16" s="280"/>
      <c r="E16" s="228"/>
      <c r="F16" s="49" t="s">
        <v>198</v>
      </c>
    </row>
    <row r="17" spans="1:6" x14ac:dyDescent="0.25">
      <c r="A17" s="228"/>
      <c r="B17" s="214"/>
      <c r="C17" s="214"/>
      <c r="D17" s="280"/>
      <c r="E17" s="228"/>
      <c r="F17" s="49" t="s">
        <v>199</v>
      </c>
    </row>
    <row r="18" spans="1:6" x14ac:dyDescent="0.25">
      <c r="A18" s="229"/>
      <c r="B18" s="215"/>
      <c r="C18" s="215"/>
      <c r="D18" s="281"/>
      <c r="E18" s="229"/>
      <c r="F18" s="49" t="s">
        <v>200</v>
      </c>
    </row>
    <row r="19" spans="1:6" ht="25.5" x14ac:dyDescent="0.25">
      <c r="A19" s="227" t="s">
        <v>201</v>
      </c>
      <c r="B19" s="213" t="s">
        <v>7</v>
      </c>
      <c r="C19" s="213" t="s">
        <v>202</v>
      </c>
      <c r="D19" s="277">
        <v>0</v>
      </c>
      <c r="E19" s="227" t="s">
        <v>196</v>
      </c>
      <c r="F19" s="45" t="s">
        <v>203</v>
      </c>
    </row>
    <row r="20" spans="1:6" ht="25.5" x14ac:dyDescent="0.25">
      <c r="A20" s="229"/>
      <c r="B20" s="215"/>
      <c r="C20" s="215"/>
      <c r="D20" s="278"/>
      <c r="E20" s="229"/>
      <c r="F20" s="45" t="s">
        <v>204</v>
      </c>
    </row>
    <row r="21" spans="1:6" ht="51" x14ac:dyDescent="0.25">
      <c r="A21" s="227" t="s">
        <v>205</v>
      </c>
      <c r="B21" s="216" t="s">
        <v>7</v>
      </c>
      <c r="C21" s="216" t="s">
        <v>206</v>
      </c>
      <c r="D21" s="279">
        <v>112560</v>
      </c>
      <c r="E21" s="45" t="s">
        <v>207</v>
      </c>
      <c r="F21" s="45" t="s">
        <v>208</v>
      </c>
    </row>
    <row r="22" spans="1:6" ht="76.5" x14ac:dyDescent="0.25">
      <c r="A22" s="228"/>
      <c r="B22" s="217"/>
      <c r="C22" s="217"/>
      <c r="D22" s="280"/>
      <c r="E22" s="45" t="s">
        <v>209</v>
      </c>
      <c r="F22" s="45" t="s">
        <v>210</v>
      </c>
    </row>
    <row r="23" spans="1:6" ht="63.75" x14ac:dyDescent="0.25">
      <c r="A23" s="229"/>
      <c r="B23" s="218"/>
      <c r="C23" s="218"/>
      <c r="D23" s="281"/>
      <c r="E23" s="49" t="s">
        <v>211</v>
      </c>
      <c r="F23" s="49" t="s">
        <v>212</v>
      </c>
    </row>
    <row r="24" spans="1:6" ht="51" x14ac:dyDescent="0.25">
      <c r="A24" s="227" t="s">
        <v>213</v>
      </c>
      <c r="B24" s="216" t="s">
        <v>7</v>
      </c>
      <c r="C24" s="216" t="s">
        <v>214</v>
      </c>
      <c r="D24" s="277">
        <v>50000</v>
      </c>
      <c r="E24" s="49" t="s">
        <v>215</v>
      </c>
      <c r="F24" s="49" t="s">
        <v>216</v>
      </c>
    </row>
    <row r="25" spans="1:6" ht="76.5" x14ac:dyDescent="0.25">
      <c r="A25" s="229"/>
      <c r="B25" s="218"/>
      <c r="C25" s="218"/>
      <c r="D25" s="278"/>
      <c r="E25" s="53" t="s">
        <v>217</v>
      </c>
      <c r="F25" s="45" t="s">
        <v>218</v>
      </c>
    </row>
    <row r="26" spans="1:6" ht="25.5" x14ac:dyDescent="0.25">
      <c r="A26" s="227" t="s">
        <v>219</v>
      </c>
      <c r="B26" s="286" t="s">
        <v>7</v>
      </c>
      <c r="C26" s="216" t="s">
        <v>220</v>
      </c>
      <c r="D26" s="277">
        <v>507000</v>
      </c>
      <c r="E26" s="227" t="s">
        <v>221</v>
      </c>
      <c r="F26" s="45" t="s">
        <v>222</v>
      </c>
    </row>
    <row r="27" spans="1:6" ht="25.5" x14ac:dyDescent="0.25">
      <c r="A27" s="228"/>
      <c r="B27" s="287"/>
      <c r="C27" s="217"/>
      <c r="D27" s="282"/>
      <c r="E27" s="229"/>
      <c r="F27" s="45" t="s">
        <v>223</v>
      </c>
    </row>
    <row r="28" spans="1:6" ht="38.25" x14ac:dyDescent="0.25">
      <c r="A28" s="228"/>
      <c r="B28" s="287"/>
      <c r="C28" s="217"/>
      <c r="D28" s="282"/>
      <c r="E28" s="227" t="s">
        <v>224</v>
      </c>
      <c r="F28" s="49" t="s">
        <v>225</v>
      </c>
    </row>
    <row r="29" spans="1:6" ht="25.5" x14ac:dyDescent="0.25">
      <c r="A29" s="228"/>
      <c r="B29" s="287"/>
      <c r="C29" s="217"/>
      <c r="D29" s="282"/>
      <c r="E29" s="228"/>
      <c r="F29" s="49" t="s">
        <v>226</v>
      </c>
    </row>
    <row r="30" spans="1:6" ht="38.25" x14ac:dyDescent="0.25">
      <c r="A30" s="228"/>
      <c r="B30" s="287"/>
      <c r="C30" s="217"/>
      <c r="D30" s="282"/>
      <c r="E30" s="228"/>
      <c r="F30" s="49" t="s">
        <v>227</v>
      </c>
    </row>
    <row r="31" spans="1:6" ht="25.5" x14ac:dyDescent="0.25">
      <c r="A31" s="228"/>
      <c r="B31" s="287"/>
      <c r="C31" s="217"/>
      <c r="D31" s="282"/>
      <c r="E31" s="229"/>
      <c r="F31" s="49" t="s">
        <v>228</v>
      </c>
    </row>
    <row r="32" spans="1:6" x14ac:dyDescent="0.25">
      <c r="A32" s="228"/>
      <c r="B32" s="287"/>
      <c r="C32" s="217"/>
      <c r="D32" s="282"/>
      <c r="E32" s="227" t="s">
        <v>229</v>
      </c>
      <c r="F32" s="52" t="s">
        <v>230</v>
      </c>
    </row>
    <row r="33" spans="1:6" ht="26.25" x14ac:dyDescent="0.25">
      <c r="A33" s="228"/>
      <c r="B33" s="287"/>
      <c r="C33" s="217"/>
      <c r="D33" s="282"/>
      <c r="E33" s="228"/>
      <c r="F33" s="52" t="s">
        <v>231</v>
      </c>
    </row>
    <row r="34" spans="1:6" ht="26.25" x14ac:dyDescent="0.25">
      <c r="A34" s="228"/>
      <c r="B34" s="287"/>
      <c r="C34" s="217"/>
      <c r="D34" s="282"/>
      <c r="E34" s="229"/>
      <c r="F34" s="52" t="s">
        <v>232</v>
      </c>
    </row>
    <row r="35" spans="1:6" ht="26.25" x14ac:dyDescent="0.25">
      <c r="A35" s="228"/>
      <c r="B35" s="287"/>
      <c r="C35" s="217"/>
      <c r="D35" s="282"/>
      <c r="E35" s="227" t="s">
        <v>233</v>
      </c>
      <c r="F35" s="52" t="s">
        <v>234</v>
      </c>
    </row>
    <row r="36" spans="1:6" ht="26.25" x14ac:dyDescent="0.25">
      <c r="A36" s="228"/>
      <c r="B36" s="287"/>
      <c r="C36" s="217"/>
      <c r="D36" s="282"/>
      <c r="E36" s="228"/>
      <c r="F36" s="52" t="s">
        <v>235</v>
      </c>
    </row>
    <row r="37" spans="1:6" ht="39" x14ac:dyDescent="0.25">
      <c r="A37" s="228"/>
      <c r="B37" s="287"/>
      <c r="C37" s="217"/>
      <c r="D37" s="282"/>
      <c r="E37" s="229"/>
      <c r="F37" s="52" t="s">
        <v>236</v>
      </c>
    </row>
    <row r="38" spans="1:6" ht="38.25" x14ac:dyDescent="0.25">
      <c r="A38" s="229"/>
      <c r="B38" s="288"/>
      <c r="C38" s="218"/>
      <c r="D38" s="278"/>
      <c r="E38" s="45" t="s">
        <v>237</v>
      </c>
      <c r="F38" s="45" t="s">
        <v>238</v>
      </c>
    </row>
    <row r="39" spans="1:6" ht="25.5" x14ac:dyDescent="0.25">
      <c r="A39" s="227" t="s">
        <v>239</v>
      </c>
      <c r="B39" s="216" t="s">
        <v>7</v>
      </c>
      <c r="C39" s="216" t="s">
        <v>240</v>
      </c>
      <c r="D39" s="279">
        <v>202500</v>
      </c>
      <c r="E39" s="227" t="s">
        <v>241</v>
      </c>
      <c r="F39" s="45" t="s">
        <v>242</v>
      </c>
    </row>
    <row r="40" spans="1:6" x14ac:dyDescent="0.25">
      <c r="A40" s="228"/>
      <c r="B40" s="217"/>
      <c r="C40" s="218"/>
      <c r="D40" s="281"/>
      <c r="E40" s="229"/>
      <c r="F40" s="45" t="s">
        <v>243</v>
      </c>
    </row>
    <row r="41" spans="1:6" ht="25.5" x14ac:dyDescent="0.25">
      <c r="A41" s="228"/>
      <c r="B41" s="217"/>
      <c r="C41" s="216" t="s">
        <v>244</v>
      </c>
      <c r="D41" s="279">
        <v>5000</v>
      </c>
      <c r="E41" s="45" t="s">
        <v>245</v>
      </c>
      <c r="F41" s="45" t="s">
        <v>246</v>
      </c>
    </row>
    <row r="42" spans="1:6" ht="38.25" x14ac:dyDescent="0.25">
      <c r="A42" s="228"/>
      <c r="B42" s="218"/>
      <c r="C42" s="218"/>
      <c r="D42" s="281"/>
      <c r="E42" s="45" t="s">
        <v>247</v>
      </c>
      <c r="F42" s="45" t="s">
        <v>248</v>
      </c>
    </row>
    <row r="43" spans="1:6" ht="25.5" x14ac:dyDescent="0.25">
      <c r="A43" s="228"/>
      <c r="B43" s="216" t="s">
        <v>142</v>
      </c>
      <c r="C43" s="50" t="s">
        <v>27</v>
      </c>
      <c r="D43" s="47">
        <v>29400</v>
      </c>
      <c r="E43" s="45" t="s">
        <v>249</v>
      </c>
      <c r="F43" s="45" t="s">
        <v>250</v>
      </c>
    </row>
    <row r="44" spans="1:6" ht="25.5" x14ac:dyDescent="0.25">
      <c r="A44" s="229"/>
      <c r="B44" s="218"/>
      <c r="C44" s="51" t="s">
        <v>15</v>
      </c>
      <c r="D44" s="47">
        <v>352201.78</v>
      </c>
      <c r="E44" s="45" t="s">
        <v>180</v>
      </c>
      <c r="F44" s="45" t="s">
        <v>181</v>
      </c>
    </row>
    <row r="45" spans="1:6" x14ac:dyDescent="0.25">
      <c r="A45" s="283" t="s">
        <v>2122</v>
      </c>
      <c r="B45" s="284"/>
      <c r="C45" s="285"/>
      <c r="D45" s="31">
        <v>3640191.05</v>
      </c>
      <c r="E45" s="31"/>
      <c r="F45" s="31"/>
    </row>
  </sheetData>
  <mergeCells count="49">
    <mergeCell ref="A1:F1"/>
    <mergeCell ref="E4:E5"/>
    <mergeCell ref="F4:F5"/>
    <mergeCell ref="B15:B18"/>
    <mergeCell ref="C15:C18"/>
    <mergeCell ref="D15:D18"/>
    <mergeCell ref="A6:A14"/>
    <mergeCell ref="E11:E14"/>
    <mergeCell ref="A4:A5"/>
    <mergeCell ref="B4:B5"/>
    <mergeCell ref="C4:C5"/>
    <mergeCell ref="D4:D5"/>
    <mergeCell ref="B6:B7"/>
    <mergeCell ref="A45:C45"/>
    <mergeCell ref="E26:E27"/>
    <mergeCell ref="E28:E31"/>
    <mergeCell ref="E32:E34"/>
    <mergeCell ref="E35:E37"/>
    <mergeCell ref="D26:D38"/>
    <mergeCell ref="C26:C38"/>
    <mergeCell ref="B26:B38"/>
    <mergeCell ref="A26:A38"/>
    <mergeCell ref="E39:E40"/>
    <mergeCell ref="A39:A44"/>
    <mergeCell ref="B43:B44"/>
    <mergeCell ref="D41:D42"/>
    <mergeCell ref="C41:C42"/>
    <mergeCell ref="B39:B42"/>
    <mergeCell ref="D24:D25"/>
    <mergeCell ref="C24:C25"/>
    <mergeCell ref="B24:B25"/>
    <mergeCell ref="D39:D40"/>
    <mergeCell ref="C39:C40"/>
    <mergeCell ref="A24:A25"/>
    <mergeCell ref="F11:F12"/>
    <mergeCell ref="E15:E18"/>
    <mergeCell ref="A19:A20"/>
    <mergeCell ref="B19:B20"/>
    <mergeCell ref="C19:C20"/>
    <mergeCell ref="D19:D20"/>
    <mergeCell ref="E19:E20"/>
    <mergeCell ref="D21:D23"/>
    <mergeCell ref="C21:C23"/>
    <mergeCell ref="B21:B23"/>
    <mergeCell ref="A21:A23"/>
    <mergeCell ref="D8:D14"/>
    <mergeCell ref="C8:C14"/>
    <mergeCell ref="B8:B14"/>
    <mergeCell ref="A15:A18"/>
  </mergeCells>
  <pageMargins left="0.70866141732283472" right="0.70866141732283472" top="0.74803149606299213" bottom="0.74803149606299213" header="0.31496062992125984" footer="0.31496062992125984"/>
  <pageSetup paperSize="9" scale="70"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C34" sqref="C34"/>
    </sheetView>
  </sheetViews>
  <sheetFormatPr baseColWidth="10" defaultRowHeight="15" x14ac:dyDescent="0.25"/>
  <cols>
    <col min="1" max="1" width="32.5703125" customWidth="1"/>
    <col min="2" max="2" width="22.28515625" customWidth="1"/>
    <col min="3" max="3" width="22.42578125" customWidth="1"/>
    <col min="4" max="4" width="19.85546875" customWidth="1"/>
    <col min="5" max="5" width="36.7109375" customWidth="1"/>
    <col min="6" max="6" width="38.85546875" customWidth="1"/>
  </cols>
  <sheetData>
    <row r="1" spans="1:6" x14ac:dyDescent="0.25">
      <c r="A1" s="289" t="s">
        <v>2121</v>
      </c>
      <c r="B1" s="289"/>
      <c r="C1" s="289"/>
      <c r="D1" s="289"/>
      <c r="E1" s="289"/>
      <c r="F1" s="289"/>
    </row>
    <row r="2" spans="1:6" s="199" customFormat="1" x14ac:dyDescent="0.25">
      <c r="A2" s="209"/>
      <c r="B2" s="209"/>
      <c r="C2" s="209"/>
      <c r="D2" s="209"/>
      <c r="E2" s="209"/>
      <c r="F2" s="209"/>
    </row>
    <row r="3" spans="1:6" x14ac:dyDescent="0.25">
      <c r="A3" s="293" t="s">
        <v>0</v>
      </c>
      <c r="B3" s="293" t="s">
        <v>1</v>
      </c>
      <c r="C3" s="293" t="s">
        <v>2</v>
      </c>
      <c r="D3" s="293" t="s">
        <v>3</v>
      </c>
      <c r="E3" s="241" t="s">
        <v>4</v>
      </c>
      <c r="F3" s="241" t="s">
        <v>5</v>
      </c>
    </row>
    <row r="4" spans="1:6" x14ac:dyDescent="0.25">
      <c r="A4" s="294"/>
      <c r="B4" s="294"/>
      <c r="C4" s="294"/>
      <c r="D4" s="294"/>
      <c r="E4" s="242"/>
      <c r="F4" s="242"/>
    </row>
    <row r="5" spans="1:6" ht="64.5" x14ac:dyDescent="0.25">
      <c r="A5" s="224" t="s">
        <v>2097</v>
      </c>
      <c r="B5" s="200" t="s">
        <v>7</v>
      </c>
      <c r="C5" s="200" t="s">
        <v>2098</v>
      </c>
      <c r="D5" s="201">
        <v>74400</v>
      </c>
      <c r="E5" s="206" t="s">
        <v>2099</v>
      </c>
      <c r="F5" s="202" t="s">
        <v>2100</v>
      </c>
    </row>
    <row r="6" spans="1:6" ht="26.25" x14ac:dyDescent="0.25">
      <c r="A6" s="225"/>
      <c r="B6" s="213" t="s">
        <v>14</v>
      </c>
      <c r="C6" s="200" t="s">
        <v>2101</v>
      </c>
      <c r="D6" s="201">
        <v>20820.12</v>
      </c>
      <c r="E6" s="207" t="s">
        <v>2102</v>
      </c>
      <c r="F6" s="206" t="s">
        <v>2103</v>
      </c>
    </row>
    <row r="7" spans="1:6" ht="26.25" x14ac:dyDescent="0.25">
      <c r="A7" s="226"/>
      <c r="B7" s="215"/>
      <c r="C7" s="200" t="s">
        <v>257</v>
      </c>
      <c r="D7" s="201">
        <v>1574779.8800000001</v>
      </c>
      <c r="E7" s="206" t="s">
        <v>16</v>
      </c>
      <c r="F7" s="207" t="s">
        <v>2104</v>
      </c>
    </row>
    <row r="8" spans="1:6" ht="25.5" x14ac:dyDescent="0.25">
      <c r="A8" s="227" t="s">
        <v>2105</v>
      </c>
      <c r="B8" s="258" t="s">
        <v>7</v>
      </c>
      <c r="C8" s="258" t="s">
        <v>2098</v>
      </c>
      <c r="D8" s="290">
        <v>975000</v>
      </c>
      <c r="E8" s="223" t="s">
        <v>2106</v>
      </c>
      <c r="F8" s="204" t="s">
        <v>2107</v>
      </c>
    </row>
    <row r="9" spans="1:6" ht="25.5" x14ac:dyDescent="0.25">
      <c r="A9" s="228"/>
      <c r="B9" s="259"/>
      <c r="C9" s="259"/>
      <c r="D9" s="291"/>
      <c r="E9" s="223"/>
      <c r="F9" s="204" t="s">
        <v>2108</v>
      </c>
    </row>
    <row r="10" spans="1:6" x14ac:dyDescent="0.25">
      <c r="A10" s="228"/>
      <c r="B10" s="259"/>
      <c r="C10" s="259"/>
      <c r="D10" s="291"/>
      <c r="E10" s="223"/>
      <c r="F10" s="204" t="s">
        <v>2109</v>
      </c>
    </row>
    <row r="11" spans="1:6" ht="25.5" x14ac:dyDescent="0.25">
      <c r="A11" s="229"/>
      <c r="B11" s="260"/>
      <c r="C11" s="260"/>
      <c r="D11" s="292"/>
      <c r="E11" s="223"/>
      <c r="F11" s="204" t="s">
        <v>2110</v>
      </c>
    </row>
    <row r="12" spans="1:6" x14ac:dyDescent="0.25">
      <c r="A12" s="227" t="s">
        <v>2111</v>
      </c>
      <c r="B12" s="213" t="s">
        <v>7</v>
      </c>
      <c r="C12" s="213" t="s">
        <v>2098</v>
      </c>
      <c r="D12" s="295">
        <v>285000</v>
      </c>
      <c r="E12" s="223" t="s">
        <v>2112</v>
      </c>
      <c r="F12" s="202" t="s">
        <v>2113</v>
      </c>
    </row>
    <row r="13" spans="1:6" x14ac:dyDescent="0.25">
      <c r="A13" s="228"/>
      <c r="B13" s="214"/>
      <c r="C13" s="214"/>
      <c r="D13" s="296"/>
      <c r="E13" s="223"/>
      <c r="F13" s="208" t="s">
        <v>2114</v>
      </c>
    </row>
    <row r="14" spans="1:6" ht="26.25" x14ac:dyDescent="0.25">
      <c r="A14" s="228"/>
      <c r="B14" s="214"/>
      <c r="C14" s="214"/>
      <c r="D14" s="296"/>
      <c r="E14" s="223"/>
      <c r="F14" s="206" t="s">
        <v>2115</v>
      </c>
    </row>
    <row r="15" spans="1:6" x14ac:dyDescent="0.25">
      <c r="A15" s="228"/>
      <c r="B15" s="214"/>
      <c r="C15" s="214"/>
      <c r="D15" s="296"/>
      <c r="E15" s="223"/>
      <c r="F15" s="208" t="s">
        <v>2116</v>
      </c>
    </row>
    <row r="16" spans="1:6" ht="26.25" x14ac:dyDescent="0.25">
      <c r="A16" s="229"/>
      <c r="B16" s="215"/>
      <c r="C16" s="215"/>
      <c r="D16" s="297"/>
      <c r="E16" s="223"/>
      <c r="F16" s="206" t="s">
        <v>2117</v>
      </c>
    </row>
    <row r="17" spans="1:6" ht="51.75" x14ac:dyDescent="0.25">
      <c r="A17" s="205" t="s">
        <v>2118</v>
      </c>
      <c r="B17" s="200" t="s">
        <v>7</v>
      </c>
      <c r="C17" s="200" t="s">
        <v>2098</v>
      </c>
      <c r="D17" s="201">
        <v>4218000</v>
      </c>
      <c r="E17" s="206" t="s">
        <v>2119</v>
      </c>
      <c r="F17" s="206" t="s">
        <v>2120</v>
      </c>
    </row>
    <row r="18" spans="1:6" x14ac:dyDescent="0.25">
      <c r="A18" s="252" t="s">
        <v>2122</v>
      </c>
      <c r="B18" s="253"/>
      <c r="C18" s="254"/>
      <c r="D18" s="203">
        <v>7148000</v>
      </c>
      <c r="E18" s="130"/>
      <c r="F18" s="130"/>
    </row>
  </sheetData>
  <mergeCells count="20">
    <mergeCell ref="A18:C18"/>
    <mergeCell ref="E12:E16"/>
    <mergeCell ref="E3:E4"/>
    <mergeCell ref="B3:B4"/>
    <mergeCell ref="C3:C4"/>
    <mergeCell ref="D3:D4"/>
    <mergeCell ref="A12:A16"/>
    <mergeCell ref="B12:B16"/>
    <mergeCell ref="C12:C16"/>
    <mergeCell ref="D12:D16"/>
    <mergeCell ref="A1:F1"/>
    <mergeCell ref="F3:F4"/>
    <mergeCell ref="B6:B7"/>
    <mergeCell ref="A5:A7"/>
    <mergeCell ref="E8:E11"/>
    <mergeCell ref="A8:A11"/>
    <mergeCell ref="B8:B11"/>
    <mergeCell ref="C8:C11"/>
    <mergeCell ref="D8:D11"/>
    <mergeCell ref="A3:A4"/>
  </mergeCells>
  <pageMargins left="0.70866141732283472" right="0.70866141732283472" top="0.74803149606299213" bottom="0.74803149606299213" header="0.31496062992125984" footer="0.31496062992125984"/>
  <pageSetup paperSize="9" scale="7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13" workbookViewId="0">
      <selection sqref="A1:F1"/>
    </sheetView>
  </sheetViews>
  <sheetFormatPr baseColWidth="10" defaultRowHeight="15" x14ac:dyDescent="0.25"/>
  <cols>
    <col min="1" max="1" width="30.7109375" style="8" customWidth="1"/>
    <col min="2" max="2" width="24.5703125" style="8" customWidth="1"/>
    <col min="3" max="3" width="24.28515625" style="8" customWidth="1"/>
    <col min="4" max="4" width="20.5703125" style="8" customWidth="1"/>
    <col min="5" max="5" width="25.5703125" style="8" customWidth="1"/>
    <col min="6" max="6" width="42" style="8" customWidth="1"/>
    <col min="7" max="16384" width="11.42578125" style="8"/>
  </cols>
  <sheetData>
    <row r="1" spans="1:6" x14ac:dyDescent="0.25">
      <c r="A1" s="298" t="s">
        <v>362</v>
      </c>
      <c r="B1" s="298"/>
      <c r="C1" s="298"/>
      <c r="D1" s="298"/>
      <c r="E1" s="298"/>
      <c r="F1" s="298"/>
    </row>
    <row r="2" spans="1:6" x14ac:dyDescent="0.25">
      <c r="A2" s="55"/>
      <c r="B2" s="55"/>
      <c r="C2" s="55"/>
      <c r="D2" s="55"/>
    </row>
    <row r="3" spans="1:6" x14ac:dyDescent="0.25">
      <c r="A3" s="293" t="s">
        <v>0</v>
      </c>
      <c r="B3" s="293" t="s">
        <v>1</v>
      </c>
      <c r="C3" s="293" t="s">
        <v>2</v>
      </c>
      <c r="D3" s="293" t="s">
        <v>3</v>
      </c>
      <c r="E3" s="241" t="s">
        <v>4</v>
      </c>
      <c r="F3" s="241" t="s">
        <v>5</v>
      </c>
    </row>
    <row r="4" spans="1:6" x14ac:dyDescent="0.25">
      <c r="A4" s="294"/>
      <c r="B4" s="294"/>
      <c r="C4" s="294"/>
      <c r="D4" s="294"/>
      <c r="E4" s="242"/>
      <c r="F4" s="242"/>
    </row>
    <row r="5" spans="1:6" ht="39" x14ac:dyDescent="0.25">
      <c r="A5" s="266" t="s">
        <v>254</v>
      </c>
      <c r="B5" s="299" t="s">
        <v>14</v>
      </c>
      <c r="C5" s="46" t="s">
        <v>96</v>
      </c>
      <c r="D5" s="56">
        <v>1272094.8700000001</v>
      </c>
      <c r="E5" s="57" t="s">
        <v>255</v>
      </c>
      <c r="F5" s="57" t="s">
        <v>256</v>
      </c>
    </row>
    <row r="6" spans="1:6" ht="25.5" x14ac:dyDescent="0.25">
      <c r="A6" s="267"/>
      <c r="B6" s="299"/>
      <c r="C6" s="23" t="s">
        <v>257</v>
      </c>
      <c r="D6" s="25">
        <v>4074050.02</v>
      </c>
      <c r="E6" s="58" t="s">
        <v>16</v>
      </c>
      <c r="F6" s="59" t="s">
        <v>17</v>
      </c>
    </row>
    <row r="7" spans="1:6" ht="64.5" x14ac:dyDescent="0.25">
      <c r="A7" s="267"/>
      <c r="B7" s="213" t="s">
        <v>258</v>
      </c>
      <c r="C7" s="213" t="s">
        <v>259</v>
      </c>
      <c r="D7" s="272">
        <v>928600</v>
      </c>
      <c r="E7" s="57" t="s">
        <v>260</v>
      </c>
      <c r="F7" s="59" t="s">
        <v>261</v>
      </c>
    </row>
    <row r="8" spans="1:6" ht="64.5" x14ac:dyDescent="0.25">
      <c r="A8" s="267"/>
      <c r="B8" s="214"/>
      <c r="C8" s="215"/>
      <c r="D8" s="273"/>
      <c r="E8" s="57" t="s">
        <v>262</v>
      </c>
      <c r="F8" s="59" t="s">
        <v>263</v>
      </c>
    </row>
    <row r="9" spans="1:6" ht="25.5" x14ac:dyDescent="0.25">
      <c r="A9" s="267"/>
      <c r="B9" s="214"/>
      <c r="C9" s="213" t="s">
        <v>264</v>
      </c>
      <c r="D9" s="272">
        <v>165000</v>
      </c>
      <c r="E9" s="299" t="s">
        <v>265</v>
      </c>
      <c r="F9" s="45" t="s">
        <v>266</v>
      </c>
    </row>
    <row r="10" spans="1:6" ht="38.25" x14ac:dyDescent="0.25">
      <c r="A10" s="267"/>
      <c r="B10" s="214"/>
      <c r="C10" s="214"/>
      <c r="D10" s="300"/>
      <c r="E10" s="299"/>
      <c r="F10" s="45" t="s">
        <v>267</v>
      </c>
    </row>
    <row r="11" spans="1:6" ht="25.5" x14ac:dyDescent="0.25">
      <c r="A11" s="267"/>
      <c r="B11" s="214"/>
      <c r="C11" s="214"/>
      <c r="D11" s="300"/>
      <c r="E11" s="299"/>
      <c r="F11" s="45" t="s">
        <v>268</v>
      </c>
    </row>
    <row r="12" spans="1:6" ht="38.25" x14ac:dyDescent="0.25">
      <c r="A12" s="267"/>
      <c r="B12" s="214"/>
      <c r="C12" s="214"/>
      <c r="D12" s="300"/>
      <c r="E12" s="299"/>
      <c r="F12" s="45" t="s">
        <v>269</v>
      </c>
    </row>
    <row r="13" spans="1:6" ht="51.75" x14ac:dyDescent="0.25">
      <c r="A13" s="267"/>
      <c r="B13" s="214"/>
      <c r="C13" s="213" t="s">
        <v>270</v>
      </c>
      <c r="D13" s="272">
        <v>20000</v>
      </c>
      <c r="E13" s="57" t="s">
        <v>271</v>
      </c>
      <c r="F13" s="52" t="s">
        <v>272</v>
      </c>
    </row>
    <row r="14" spans="1:6" ht="64.5" x14ac:dyDescent="0.25">
      <c r="A14" s="268"/>
      <c r="B14" s="215"/>
      <c r="C14" s="214"/>
      <c r="D14" s="300"/>
      <c r="E14" s="57" t="s">
        <v>260</v>
      </c>
      <c r="F14" s="52" t="s">
        <v>273</v>
      </c>
    </row>
    <row r="15" spans="1:6" x14ac:dyDescent="0.25">
      <c r="A15" s="252" t="s">
        <v>175</v>
      </c>
      <c r="B15" s="253"/>
      <c r="C15" s="254"/>
      <c r="D15" s="31">
        <f>SUM(D5:D13)</f>
        <v>6459744.8900000006</v>
      </c>
      <c r="E15" s="60"/>
      <c r="F15" s="60"/>
    </row>
  </sheetData>
  <mergeCells count="18">
    <mergeCell ref="E9:E12"/>
    <mergeCell ref="C13:C14"/>
    <mergeCell ref="D13:D14"/>
    <mergeCell ref="A15:C15"/>
    <mergeCell ref="A5:A14"/>
    <mergeCell ref="B5:B6"/>
    <mergeCell ref="B7:B14"/>
    <mergeCell ref="C7:C8"/>
    <mergeCell ref="D7:D8"/>
    <mergeCell ref="C9:C12"/>
    <mergeCell ref="D9:D12"/>
    <mergeCell ref="A1:F1"/>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70"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abSelected="1" topLeftCell="A18" workbookViewId="0">
      <selection activeCell="E30" sqref="E30:E31"/>
    </sheetView>
  </sheetViews>
  <sheetFormatPr baseColWidth="10" defaultRowHeight="15" x14ac:dyDescent="0.25"/>
  <cols>
    <col min="1" max="1" width="23.28515625" customWidth="1"/>
    <col min="2" max="2" width="36" customWidth="1"/>
    <col min="3" max="3" width="22.28515625" customWidth="1"/>
    <col min="4" max="4" width="22.85546875" customWidth="1"/>
    <col min="5" max="5" width="31.28515625" customWidth="1"/>
    <col min="6" max="6" width="37.85546875" customWidth="1"/>
  </cols>
  <sheetData>
    <row r="1" spans="1:6" x14ac:dyDescent="0.25">
      <c r="A1" s="301" t="s">
        <v>361</v>
      </c>
      <c r="B1" s="301"/>
      <c r="C1" s="301"/>
      <c r="D1" s="301"/>
      <c r="E1" s="301"/>
      <c r="F1" s="301"/>
    </row>
    <row r="2" spans="1:6" x14ac:dyDescent="0.25">
      <c r="A2" s="9"/>
      <c r="B2" s="8"/>
      <c r="C2" s="8"/>
      <c r="D2" s="61"/>
      <c r="E2" s="62"/>
      <c r="F2" s="62"/>
    </row>
    <row r="3" spans="1:6" x14ac:dyDescent="0.25">
      <c r="A3" s="63"/>
      <c r="B3" s="64"/>
      <c r="C3" s="64"/>
      <c r="D3" s="64"/>
      <c r="E3" s="65"/>
      <c r="F3" s="65"/>
    </row>
    <row r="4" spans="1:6" x14ac:dyDescent="0.25">
      <c r="A4" s="293" t="s">
        <v>0</v>
      </c>
      <c r="B4" s="241" t="s">
        <v>1</v>
      </c>
      <c r="C4" s="241" t="s">
        <v>2</v>
      </c>
      <c r="D4" s="302" t="s">
        <v>3</v>
      </c>
      <c r="E4" s="303" t="s">
        <v>4</v>
      </c>
      <c r="F4" s="303" t="s">
        <v>5</v>
      </c>
    </row>
    <row r="5" spans="1:6" x14ac:dyDescent="0.25">
      <c r="A5" s="294"/>
      <c r="B5" s="242"/>
      <c r="C5" s="242"/>
      <c r="D5" s="302"/>
      <c r="E5" s="304"/>
      <c r="F5" s="304"/>
    </row>
    <row r="6" spans="1:6" ht="25.5" x14ac:dyDescent="0.25">
      <c r="A6" s="216" t="s">
        <v>274</v>
      </c>
      <c r="B6" s="216" t="s">
        <v>14</v>
      </c>
      <c r="C6" s="216" t="s">
        <v>27</v>
      </c>
      <c r="D6" s="261">
        <f>279547*0.9</f>
        <v>251592.30000000002</v>
      </c>
      <c r="E6" s="223" t="s">
        <v>275</v>
      </c>
      <c r="F6" s="49" t="s">
        <v>276</v>
      </c>
    </row>
    <row r="7" spans="1:6" ht="25.5" x14ac:dyDescent="0.25">
      <c r="A7" s="217"/>
      <c r="B7" s="217"/>
      <c r="C7" s="217"/>
      <c r="D7" s="262"/>
      <c r="E7" s="223"/>
      <c r="F7" s="49" t="s">
        <v>277</v>
      </c>
    </row>
    <row r="8" spans="1:6" ht="25.5" x14ac:dyDescent="0.25">
      <c r="A8" s="217"/>
      <c r="B8" s="217"/>
      <c r="C8" s="217"/>
      <c r="D8" s="262"/>
      <c r="E8" s="223"/>
      <c r="F8" s="49" t="s">
        <v>278</v>
      </c>
    </row>
    <row r="9" spans="1:6" ht="25.5" x14ac:dyDescent="0.25">
      <c r="A9" s="217"/>
      <c r="B9" s="217"/>
      <c r="C9" s="218"/>
      <c r="D9" s="263"/>
      <c r="E9" s="223"/>
      <c r="F9" s="49" t="s">
        <v>279</v>
      </c>
    </row>
    <row r="10" spans="1:6" ht="25.5" x14ac:dyDescent="0.25">
      <c r="A10" s="218"/>
      <c r="B10" s="218"/>
      <c r="C10" s="66" t="s">
        <v>257</v>
      </c>
      <c r="D10" s="29">
        <v>8995619.1799999997</v>
      </c>
      <c r="E10" s="46" t="s">
        <v>16</v>
      </c>
      <c r="F10" s="46" t="s">
        <v>17</v>
      </c>
    </row>
    <row r="11" spans="1:6" ht="51" x14ac:dyDescent="0.25">
      <c r="A11" s="216" t="s">
        <v>280</v>
      </c>
      <c r="B11" s="216" t="s">
        <v>14</v>
      </c>
      <c r="C11" s="50" t="s">
        <v>27</v>
      </c>
      <c r="D11" s="29">
        <f>180000*0.9</f>
        <v>162000</v>
      </c>
      <c r="E11" s="49" t="s">
        <v>281</v>
      </c>
      <c r="F11" s="49" t="s">
        <v>282</v>
      </c>
    </row>
    <row r="12" spans="1:6" ht="25.5" x14ac:dyDescent="0.25">
      <c r="A12" s="217"/>
      <c r="B12" s="218"/>
      <c r="C12" s="50" t="s">
        <v>257</v>
      </c>
      <c r="D12" s="29">
        <v>867243.87</v>
      </c>
      <c r="E12" s="46" t="s">
        <v>16</v>
      </c>
      <c r="F12" s="46" t="s">
        <v>17</v>
      </c>
    </row>
    <row r="13" spans="1:6" ht="22.5" x14ac:dyDescent="0.25">
      <c r="A13" s="217"/>
      <c r="B13" s="216" t="s">
        <v>283</v>
      </c>
      <c r="C13" s="216" t="s">
        <v>284</v>
      </c>
      <c r="D13" s="261">
        <f>1918000/2</f>
        <v>959000</v>
      </c>
      <c r="E13" s="223" t="s">
        <v>285</v>
      </c>
      <c r="F13" s="67" t="s">
        <v>286</v>
      </c>
    </row>
    <row r="14" spans="1:6" ht="22.5" x14ac:dyDescent="0.25">
      <c r="A14" s="217"/>
      <c r="B14" s="217"/>
      <c r="C14" s="217"/>
      <c r="D14" s="262"/>
      <c r="E14" s="223"/>
      <c r="F14" s="67" t="s">
        <v>287</v>
      </c>
    </row>
    <row r="15" spans="1:6" ht="22.5" x14ac:dyDescent="0.25">
      <c r="A15" s="217"/>
      <c r="B15" s="217"/>
      <c r="C15" s="217"/>
      <c r="D15" s="262"/>
      <c r="E15" s="223"/>
      <c r="F15" s="67" t="s">
        <v>288</v>
      </c>
    </row>
    <row r="16" spans="1:6" ht="22.5" x14ac:dyDescent="0.25">
      <c r="A16" s="217"/>
      <c r="B16" s="217"/>
      <c r="C16" s="218"/>
      <c r="D16" s="263"/>
      <c r="E16" s="223"/>
      <c r="F16" s="67" t="s">
        <v>289</v>
      </c>
    </row>
    <row r="17" spans="1:6" ht="77.25" x14ac:dyDescent="0.25">
      <c r="A17" s="217"/>
      <c r="B17" s="217"/>
      <c r="C17" s="50" t="s">
        <v>290</v>
      </c>
      <c r="D17" s="29">
        <v>650000</v>
      </c>
      <c r="E17" s="52" t="s">
        <v>291</v>
      </c>
      <c r="F17" s="49" t="s">
        <v>292</v>
      </c>
    </row>
    <row r="18" spans="1:6" ht="22.5" x14ac:dyDescent="0.25">
      <c r="A18" s="217"/>
      <c r="B18" s="217"/>
      <c r="C18" s="305" t="s">
        <v>293</v>
      </c>
      <c r="D18" s="308">
        <v>401000</v>
      </c>
      <c r="E18" s="223" t="s">
        <v>294</v>
      </c>
      <c r="F18" s="68" t="s">
        <v>295</v>
      </c>
    </row>
    <row r="19" spans="1:6" x14ac:dyDescent="0.25">
      <c r="A19" s="217"/>
      <c r="B19" s="217"/>
      <c r="C19" s="306"/>
      <c r="D19" s="308"/>
      <c r="E19" s="223"/>
      <c r="F19" s="68" t="s">
        <v>296</v>
      </c>
    </row>
    <row r="20" spans="1:6" ht="22.5" x14ac:dyDescent="0.25">
      <c r="A20" s="217"/>
      <c r="B20" s="217"/>
      <c r="C20" s="306"/>
      <c r="D20" s="308"/>
      <c r="E20" s="223"/>
      <c r="F20" s="68" t="s">
        <v>297</v>
      </c>
    </row>
    <row r="21" spans="1:6" ht="22.5" x14ac:dyDescent="0.25">
      <c r="A21" s="217"/>
      <c r="B21" s="217"/>
      <c r="C21" s="306"/>
      <c r="D21" s="308"/>
      <c r="E21" s="223"/>
      <c r="F21" s="68" t="s">
        <v>298</v>
      </c>
    </row>
    <row r="22" spans="1:6" x14ac:dyDescent="0.25">
      <c r="A22" s="218"/>
      <c r="B22" s="218"/>
      <c r="C22" s="307"/>
      <c r="D22" s="308"/>
      <c r="E22" s="223"/>
      <c r="F22" s="67" t="s">
        <v>299</v>
      </c>
    </row>
    <row r="23" spans="1:6" x14ac:dyDescent="0.25">
      <c r="A23" s="216" t="s">
        <v>300</v>
      </c>
      <c r="B23" s="216" t="s">
        <v>301</v>
      </c>
      <c r="C23" s="309" t="s">
        <v>302</v>
      </c>
      <c r="D23" s="219">
        <v>1303625.3400000001</v>
      </c>
      <c r="E23" s="227" t="s">
        <v>303</v>
      </c>
      <c r="F23" s="49" t="s">
        <v>304</v>
      </c>
    </row>
    <row r="24" spans="1:6" ht="25.5" x14ac:dyDescent="0.25">
      <c r="A24" s="217"/>
      <c r="B24" s="217"/>
      <c r="C24" s="310"/>
      <c r="D24" s="220"/>
      <c r="E24" s="228"/>
      <c r="F24" s="49" t="s">
        <v>305</v>
      </c>
    </row>
    <row r="25" spans="1:6" ht="25.5" x14ac:dyDescent="0.25">
      <c r="A25" s="217"/>
      <c r="B25" s="217"/>
      <c r="C25" s="310"/>
      <c r="D25" s="220"/>
      <c r="E25" s="228"/>
      <c r="F25" s="49" t="s">
        <v>306</v>
      </c>
    </row>
    <row r="26" spans="1:6" ht="25.5" x14ac:dyDescent="0.25">
      <c r="A26" s="217"/>
      <c r="B26" s="217"/>
      <c r="C26" s="310"/>
      <c r="D26" s="220"/>
      <c r="E26" s="228"/>
      <c r="F26" s="49" t="s">
        <v>307</v>
      </c>
    </row>
    <row r="27" spans="1:6" x14ac:dyDescent="0.25">
      <c r="A27" s="218"/>
      <c r="B27" s="218"/>
      <c r="C27" s="311"/>
      <c r="D27" s="221"/>
      <c r="E27" s="229"/>
      <c r="F27" s="49" t="s">
        <v>308</v>
      </c>
    </row>
    <row r="28" spans="1:6" x14ac:dyDescent="0.25">
      <c r="A28" s="216" t="s">
        <v>309</v>
      </c>
      <c r="B28" s="216" t="s">
        <v>310</v>
      </c>
      <c r="C28" s="216" t="s">
        <v>311</v>
      </c>
      <c r="D28" s="261">
        <v>1299766.6599999999</v>
      </c>
      <c r="E28" s="227" t="s">
        <v>312</v>
      </c>
      <c r="F28" s="49" t="s">
        <v>313</v>
      </c>
    </row>
    <row r="29" spans="1:6" ht="22.5" customHeight="1" x14ac:dyDescent="0.25">
      <c r="A29" s="217"/>
      <c r="B29" s="218"/>
      <c r="C29" s="218"/>
      <c r="D29" s="263"/>
      <c r="E29" s="229"/>
      <c r="F29" s="49" t="s">
        <v>314</v>
      </c>
    </row>
    <row r="30" spans="1:6" x14ac:dyDescent="0.25">
      <c r="A30" s="217"/>
      <c r="B30" s="216" t="s">
        <v>315</v>
      </c>
      <c r="C30" s="216" t="s">
        <v>316</v>
      </c>
      <c r="D30" s="261">
        <v>0</v>
      </c>
      <c r="E30" s="227" t="s">
        <v>317</v>
      </c>
      <c r="F30" s="67" t="s">
        <v>318</v>
      </c>
    </row>
    <row r="31" spans="1:6" ht="25.5" customHeight="1" x14ac:dyDescent="0.25">
      <c r="A31" s="218"/>
      <c r="B31" s="218"/>
      <c r="C31" s="218"/>
      <c r="D31" s="263"/>
      <c r="E31" s="228"/>
      <c r="F31" s="67" t="s">
        <v>319</v>
      </c>
    </row>
    <row r="32" spans="1:6" x14ac:dyDescent="0.25">
      <c r="A32" s="216" t="s">
        <v>320</v>
      </c>
      <c r="B32" s="216" t="s">
        <v>310</v>
      </c>
      <c r="C32" s="309" t="s">
        <v>321</v>
      </c>
      <c r="D32" s="275">
        <v>238600</v>
      </c>
      <c r="E32" s="312" t="s">
        <v>322</v>
      </c>
      <c r="F32" s="69" t="s">
        <v>323</v>
      </c>
    </row>
    <row r="33" spans="1:6" ht="22.5" x14ac:dyDescent="0.25">
      <c r="A33" s="217"/>
      <c r="B33" s="217"/>
      <c r="C33" s="311"/>
      <c r="D33" s="276"/>
      <c r="E33" s="313"/>
      <c r="F33" s="67" t="s">
        <v>324</v>
      </c>
    </row>
    <row r="34" spans="1:6" ht="39" x14ac:dyDescent="0.25">
      <c r="A34" s="218"/>
      <c r="B34" s="218"/>
      <c r="C34" s="70" t="s">
        <v>325</v>
      </c>
      <c r="D34" s="29">
        <v>661509</v>
      </c>
      <c r="E34" s="52" t="s">
        <v>326</v>
      </c>
      <c r="F34" s="49" t="s">
        <v>327</v>
      </c>
    </row>
    <row r="35" spans="1:6" x14ac:dyDescent="0.25">
      <c r="A35" s="216" t="s">
        <v>328</v>
      </c>
      <c r="B35" s="216" t="s">
        <v>14</v>
      </c>
      <c r="C35" s="216" t="s">
        <v>27</v>
      </c>
      <c r="D35" s="261">
        <f>1301000*0.9</f>
        <v>1170900</v>
      </c>
      <c r="E35" s="223" t="s">
        <v>329</v>
      </c>
      <c r="F35" s="67" t="s">
        <v>330</v>
      </c>
    </row>
    <row r="36" spans="1:6" x14ac:dyDescent="0.25">
      <c r="A36" s="217"/>
      <c r="B36" s="217"/>
      <c r="C36" s="217"/>
      <c r="D36" s="262"/>
      <c r="E36" s="223"/>
      <c r="F36" s="67" t="s">
        <v>331</v>
      </c>
    </row>
    <row r="37" spans="1:6" x14ac:dyDescent="0.25">
      <c r="A37" s="217"/>
      <c r="B37" s="217"/>
      <c r="C37" s="218"/>
      <c r="D37" s="263"/>
      <c r="E37" s="223"/>
      <c r="F37" s="67" t="s">
        <v>332</v>
      </c>
    </row>
    <row r="38" spans="1:6" ht="25.5" x14ac:dyDescent="0.25">
      <c r="A38" s="217"/>
      <c r="B38" s="218"/>
      <c r="C38" s="50" t="s">
        <v>257</v>
      </c>
      <c r="D38" s="29">
        <v>1743758.17</v>
      </c>
      <c r="E38" s="23" t="s">
        <v>16</v>
      </c>
      <c r="F38" s="46" t="s">
        <v>17</v>
      </c>
    </row>
    <row r="39" spans="1:6" ht="22.5" x14ac:dyDescent="0.25">
      <c r="A39" s="217"/>
      <c r="B39" s="216" t="s">
        <v>301</v>
      </c>
      <c r="C39" s="216" t="s">
        <v>333</v>
      </c>
      <c r="D39" s="261">
        <v>138000</v>
      </c>
      <c r="E39" s="223" t="s">
        <v>334</v>
      </c>
      <c r="F39" s="71" t="s">
        <v>335</v>
      </c>
    </row>
    <row r="40" spans="1:6" x14ac:dyDescent="0.25">
      <c r="A40" s="217"/>
      <c r="B40" s="217"/>
      <c r="C40" s="217"/>
      <c r="D40" s="262"/>
      <c r="E40" s="223"/>
      <c r="F40" s="71" t="s">
        <v>336</v>
      </c>
    </row>
    <row r="41" spans="1:6" ht="22.5" x14ac:dyDescent="0.25">
      <c r="A41" s="218"/>
      <c r="B41" s="218"/>
      <c r="C41" s="218"/>
      <c r="D41" s="263"/>
      <c r="E41" s="223"/>
      <c r="F41" s="71" t="s">
        <v>337</v>
      </c>
    </row>
    <row r="42" spans="1:6" ht="25.5" x14ac:dyDescent="0.25">
      <c r="A42" s="216" t="s">
        <v>338</v>
      </c>
      <c r="B42" s="216" t="s">
        <v>14</v>
      </c>
      <c r="C42" s="216" t="s">
        <v>27</v>
      </c>
      <c r="D42" s="261">
        <v>443934</v>
      </c>
      <c r="E42" s="72" t="s">
        <v>339</v>
      </c>
      <c r="F42" s="73" t="s">
        <v>340</v>
      </c>
    </row>
    <row r="43" spans="1:6" x14ac:dyDescent="0.25">
      <c r="A43" s="217"/>
      <c r="B43" s="217"/>
      <c r="C43" s="217"/>
      <c r="D43" s="262"/>
      <c r="E43" s="72"/>
      <c r="F43" s="73" t="s">
        <v>341</v>
      </c>
    </row>
    <row r="44" spans="1:6" x14ac:dyDescent="0.25">
      <c r="A44" s="217"/>
      <c r="B44" s="217"/>
      <c r="C44" s="218"/>
      <c r="D44" s="263"/>
      <c r="E44" s="72"/>
      <c r="F44" s="73" t="s">
        <v>342</v>
      </c>
    </row>
    <row r="45" spans="1:6" ht="25.5" x14ac:dyDescent="0.25">
      <c r="A45" s="217"/>
      <c r="B45" s="218"/>
      <c r="C45" s="50" t="s">
        <v>257</v>
      </c>
      <c r="D45" s="29">
        <v>2089567.97</v>
      </c>
      <c r="E45" s="23" t="s">
        <v>16</v>
      </c>
      <c r="F45" s="46" t="s">
        <v>17</v>
      </c>
    </row>
    <row r="46" spans="1:6" ht="25.5" x14ac:dyDescent="0.25">
      <c r="A46" s="217"/>
      <c r="B46" s="216" t="s">
        <v>301</v>
      </c>
      <c r="C46" s="216" t="s">
        <v>333</v>
      </c>
      <c r="D46" s="219">
        <v>197206</v>
      </c>
      <c r="E46" s="227" t="s">
        <v>334</v>
      </c>
      <c r="F46" s="49" t="s">
        <v>335</v>
      </c>
    </row>
    <row r="47" spans="1:6" ht="25.5" x14ac:dyDescent="0.25">
      <c r="A47" s="217"/>
      <c r="B47" s="217"/>
      <c r="C47" s="217"/>
      <c r="D47" s="220"/>
      <c r="E47" s="228"/>
      <c r="F47" s="49" t="s">
        <v>343</v>
      </c>
    </row>
    <row r="48" spans="1:6" x14ac:dyDescent="0.25">
      <c r="A48" s="217"/>
      <c r="B48" s="217"/>
      <c r="C48" s="217"/>
      <c r="D48" s="220"/>
      <c r="E48" s="229"/>
      <c r="F48" s="49" t="s">
        <v>336</v>
      </c>
    </row>
    <row r="49" spans="1:6" x14ac:dyDescent="0.25">
      <c r="A49" s="216" t="s">
        <v>344</v>
      </c>
      <c r="B49" s="216" t="s">
        <v>14</v>
      </c>
      <c r="C49" s="216" t="s">
        <v>27</v>
      </c>
      <c r="D49" s="261">
        <f>364600*0.9</f>
        <v>328140</v>
      </c>
      <c r="E49" s="223" t="s">
        <v>329</v>
      </c>
      <c r="F49" s="71" t="s">
        <v>330</v>
      </c>
    </row>
    <row r="50" spans="1:6" x14ac:dyDescent="0.25">
      <c r="A50" s="217"/>
      <c r="B50" s="217"/>
      <c r="C50" s="217"/>
      <c r="D50" s="262"/>
      <c r="E50" s="223"/>
      <c r="F50" s="71" t="s">
        <v>331</v>
      </c>
    </row>
    <row r="51" spans="1:6" ht="22.5" x14ac:dyDescent="0.25">
      <c r="A51" s="217"/>
      <c r="B51" s="217"/>
      <c r="C51" s="218"/>
      <c r="D51" s="263"/>
      <c r="E51" s="223"/>
      <c r="F51" s="71" t="s">
        <v>345</v>
      </c>
    </row>
    <row r="52" spans="1:6" ht="25.5" x14ac:dyDescent="0.25">
      <c r="A52" s="217"/>
      <c r="B52" s="218"/>
      <c r="C52" s="50" t="s">
        <v>257</v>
      </c>
      <c r="D52" s="29">
        <v>1400620</v>
      </c>
      <c r="E52" s="23" t="s">
        <v>16</v>
      </c>
      <c r="F52" s="46" t="s">
        <v>17</v>
      </c>
    </row>
    <row r="53" spans="1:6" ht="22.5" x14ac:dyDescent="0.25">
      <c r="A53" s="217"/>
      <c r="B53" s="216" t="s">
        <v>301</v>
      </c>
      <c r="C53" s="216" t="s">
        <v>333</v>
      </c>
      <c r="D53" s="261">
        <v>65000</v>
      </c>
      <c r="E53" s="223" t="s">
        <v>334</v>
      </c>
      <c r="F53" s="67" t="s">
        <v>335</v>
      </c>
    </row>
    <row r="54" spans="1:6" ht="22.5" x14ac:dyDescent="0.25">
      <c r="A54" s="217"/>
      <c r="B54" s="217"/>
      <c r="C54" s="217"/>
      <c r="D54" s="262"/>
      <c r="E54" s="223"/>
      <c r="F54" s="67" t="s">
        <v>346</v>
      </c>
    </row>
    <row r="55" spans="1:6" x14ac:dyDescent="0.25">
      <c r="A55" s="218"/>
      <c r="B55" s="218"/>
      <c r="C55" s="218"/>
      <c r="D55" s="263"/>
      <c r="E55" s="223"/>
      <c r="F55" s="67" t="s">
        <v>336</v>
      </c>
    </row>
    <row r="56" spans="1:6" ht="38.25" x14ac:dyDescent="0.25">
      <c r="A56" s="213" t="s">
        <v>347</v>
      </c>
      <c r="B56" s="216" t="s">
        <v>14</v>
      </c>
      <c r="C56" s="216" t="s">
        <v>27</v>
      </c>
      <c r="D56" s="219">
        <v>666563.30000000005</v>
      </c>
      <c r="E56" s="223" t="s">
        <v>348</v>
      </c>
      <c r="F56" s="49" t="s">
        <v>349</v>
      </c>
    </row>
    <row r="57" spans="1:6" ht="38.25" x14ac:dyDescent="0.25">
      <c r="A57" s="214"/>
      <c r="B57" s="217"/>
      <c r="C57" s="218"/>
      <c r="D57" s="221"/>
      <c r="E57" s="223"/>
      <c r="F57" s="49" t="s">
        <v>350</v>
      </c>
    </row>
    <row r="58" spans="1:6" ht="25.5" x14ac:dyDescent="0.25">
      <c r="A58" s="214"/>
      <c r="B58" s="218"/>
      <c r="C58" s="50" t="s">
        <v>257</v>
      </c>
      <c r="D58" s="29">
        <v>2804039.64</v>
      </c>
      <c r="E58" s="23" t="s">
        <v>16</v>
      </c>
      <c r="F58" s="46" t="s">
        <v>17</v>
      </c>
    </row>
    <row r="59" spans="1:6" x14ac:dyDescent="0.25">
      <c r="A59" s="214"/>
      <c r="B59" s="314" t="s">
        <v>301</v>
      </c>
      <c r="C59" s="314" t="s">
        <v>333</v>
      </c>
      <c r="D59" s="315">
        <v>113684</v>
      </c>
      <c r="E59" s="266" t="s">
        <v>334</v>
      </c>
      <c r="F59" s="49" t="s">
        <v>351</v>
      </c>
    </row>
    <row r="60" spans="1:6" ht="25.5" x14ac:dyDescent="0.25">
      <c r="A60" s="215"/>
      <c r="B60" s="314"/>
      <c r="C60" s="314"/>
      <c r="D60" s="315"/>
      <c r="E60" s="268"/>
      <c r="F60" s="49" t="s">
        <v>346</v>
      </c>
    </row>
    <row r="61" spans="1:6" x14ac:dyDescent="0.25">
      <c r="A61" s="213" t="s">
        <v>352</v>
      </c>
      <c r="B61" s="216" t="s">
        <v>14</v>
      </c>
      <c r="C61" s="216" t="s">
        <v>27</v>
      </c>
      <c r="D61" s="219">
        <v>525583.52</v>
      </c>
      <c r="E61" s="264" t="s">
        <v>329</v>
      </c>
      <c r="F61" s="49" t="s">
        <v>330</v>
      </c>
    </row>
    <row r="62" spans="1:6" x14ac:dyDescent="0.25">
      <c r="A62" s="214"/>
      <c r="B62" s="217"/>
      <c r="C62" s="217"/>
      <c r="D62" s="220"/>
      <c r="E62" s="316"/>
      <c r="F62" s="49" t="s">
        <v>331</v>
      </c>
    </row>
    <row r="63" spans="1:6" x14ac:dyDescent="0.25">
      <c r="A63" s="214"/>
      <c r="B63" s="217"/>
      <c r="C63" s="218"/>
      <c r="D63" s="221"/>
      <c r="E63" s="265"/>
      <c r="F63" s="49" t="s">
        <v>332</v>
      </c>
    </row>
    <row r="64" spans="1:6" ht="25.5" x14ac:dyDescent="0.25">
      <c r="A64" s="214"/>
      <c r="B64" s="218"/>
      <c r="C64" s="50" t="s">
        <v>257</v>
      </c>
      <c r="D64" s="29">
        <v>1302841.1399999999</v>
      </c>
      <c r="E64" s="23" t="s">
        <v>16</v>
      </c>
      <c r="F64" s="46" t="s">
        <v>17</v>
      </c>
    </row>
    <row r="65" spans="1:6" ht="22.5" x14ac:dyDescent="0.25">
      <c r="A65" s="214"/>
      <c r="B65" s="314" t="s">
        <v>301</v>
      </c>
      <c r="C65" s="314" t="s">
        <v>333</v>
      </c>
      <c r="D65" s="315">
        <v>16000</v>
      </c>
      <c r="E65" s="223" t="s">
        <v>334</v>
      </c>
      <c r="F65" s="67" t="s">
        <v>335</v>
      </c>
    </row>
    <row r="66" spans="1:6" ht="25.5" x14ac:dyDescent="0.25">
      <c r="A66" s="215"/>
      <c r="B66" s="314"/>
      <c r="C66" s="314"/>
      <c r="D66" s="315"/>
      <c r="E66" s="223"/>
      <c r="F66" s="49" t="s">
        <v>346</v>
      </c>
    </row>
    <row r="67" spans="1:6" x14ac:dyDescent="0.25">
      <c r="A67" s="213" t="s">
        <v>353</v>
      </c>
      <c r="B67" s="217" t="s">
        <v>14</v>
      </c>
      <c r="C67" s="216" t="s">
        <v>27</v>
      </c>
      <c r="D67" s="261">
        <f>123800*0.9</f>
        <v>111420</v>
      </c>
      <c r="E67" s="264" t="s">
        <v>329</v>
      </c>
      <c r="F67" s="49" t="s">
        <v>330</v>
      </c>
    </row>
    <row r="68" spans="1:6" x14ac:dyDescent="0.25">
      <c r="A68" s="214"/>
      <c r="B68" s="217"/>
      <c r="C68" s="217"/>
      <c r="D68" s="262"/>
      <c r="E68" s="316"/>
      <c r="F68" s="49" t="s">
        <v>331</v>
      </c>
    </row>
    <row r="69" spans="1:6" x14ac:dyDescent="0.25">
      <c r="A69" s="214"/>
      <c r="B69" s="217"/>
      <c r="C69" s="218"/>
      <c r="D69" s="263"/>
      <c r="E69" s="265"/>
      <c r="F69" s="49" t="s">
        <v>332</v>
      </c>
    </row>
    <row r="70" spans="1:6" ht="25.5" x14ac:dyDescent="0.25">
      <c r="A70" s="214"/>
      <c r="B70" s="218"/>
      <c r="C70" s="50" t="s">
        <v>257</v>
      </c>
      <c r="D70" s="29">
        <v>1049721.46</v>
      </c>
      <c r="E70" s="23" t="s">
        <v>16</v>
      </c>
      <c r="F70" s="46" t="s">
        <v>17</v>
      </c>
    </row>
    <row r="71" spans="1:6" ht="22.5" x14ac:dyDescent="0.25">
      <c r="A71" s="214"/>
      <c r="B71" s="314" t="s">
        <v>301</v>
      </c>
      <c r="C71" s="314" t="s">
        <v>333</v>
      </c>
      <c r="D71" s="315">
        <v>38000</v>
      </c>
      <c r="E71" s="223" t="s">
        <v>334</v>
      </c>
      <c r="F71" s="67" t="s">
        <v>335</v>
      </c>
    </row>
    <row r="72" spans="1:6" ht="25.5" x14ac:dyDescent="0.25">
      <c r="A72" s="215"/>
      <c r="B72" s="314"/>
      <c r="C72" s="314"/>
      <c r="D72" s="315"/>
      <c r="E72" s="223"/>
      <c r="F72" s="49" t="s">
        <v>346</v>
      </c>
    </row>
    <row r="73" spans="1:6" x14ac:dyDescent="0.25">
      <c r="A73" s="213" t="s">
        <v>354</v>
      </c>
      <c r="B73" s="216" t="s">
        <v>14</v>
      </c>
      <c r="C73" s="216" t="s">
        <v>27</v>
      </c>
      <c r="D73" s="219">
        <f>582050*0.9</f>
        <v>523845</v>
      </c>
      <c r="E73" s="264" t="s">
        <v>329</v>
      </c>
      <c r="F73" s="49" t="s">
        <v>330</v>
      </c>
    </row>
    <row r="74" spans="1:6" x14ac:dyDescent="0.25">
      <c r="A74" s="214"/>
      <c r="B74" s="217"/>
      <c r="C74" s="217"/>
      <c r="D74" s="220"/>
      <c r="E74" s="316"/>
      <c r="F74" s="49" t="s">
        <v>331</v>
      </c>
    </row>
    <row r="75" spans="1:6" x14ac:dyDescent="0.25">
      <c r="A75" s="214"/>
      <c r="B75" s="217"/>
      <c r="C75" s="218"/>
      <c r="D75" s="221"/>
      <c r="E75" s="265"/>
      <c r="F75" s="49" t="s">
        <v>332</v>
      </c>
    </row>
    <row r="76" spans="1:6" ht="25.5" x14ac:dyDescent="0.25">
      <c r="A76" s="214"/>
      <c r="B76" s="218"/>
      <c r="C76" s="50" t="s">
        <v>257</v>
      </c>
      <c r="D76" s="29">
        <v>1647079.09</v>
      </c>
      <c r="E76" s="23" t="s">
        <v>16</v>
      </c>
      <c r="F76" s="46" t="s">
        <v>17</v>
      </c>
    </row>
    <row r="77" spans="1:6" ht="25.5" x14ac:dyDescent="0.25">
      <c r="A77" s="214"/>
      <c r="B77" s="216" t="s">
        <v>301</v>
      </c>
      <c r="C77" s="216" t="s">
        <v>333</v>
      </c>
      <c r="D77" s="261">
        <v>70500</v>
      </c>
      <c r="E77" s="227" t="s">
        <v>334</v>
      </c>
      <c r="F77" s="49" t="s">
        <v>346</v>
      </c>
    </row>
    <row r="78" spans="1:6" x14ac:dyDescent="0.25">
      <c r="A78" s="215"/>
      <c r="B78" s="218"/>
      <c r="C78" s="218"/>
      <c r="D78" s="263"/>
      <c r="E78" s="229"/>
      <c r="F78" s="49" t="s">
        <v>336</v>
      </c>
    </row>
    <row r="79" spans="1:6" x14ac:dyDescent="0.25">
      <c r="A79" s="213" t="s">
        <v>355</v>
      </c>
      <c r="B79" s="216" t="s">
        <v>14</v>
      </c>
      <c r="C79" s="216" t="s">
        <v>27</v>
      </c>
      <c r="D79" s="261">
        <f>118374*0.9</f>
        <v>106536.6</v>
      </c>
      <c r="E79" s="264" t="s">
        <v>329</v>
      </c>
      <c r="F79" s="49" t="s">
        <v>330</v>
      </c>
    </row>
    <row r="80" spans="1:6" x14ac:dyDescent="0.25">
      <c r="A80" s="214"/>
      <c r="B80" s="217"/>
      <c r="C80" s="217"/>
      <c r="D80" s="262"/>
      <c r="E80" s="316"/>
      <c r="F80" s="49" t="s">
        <v>331</v>
      </c>
    </row>
    <row r="81" spans="1:6" x14ac:dyDescent="0.25">
      <c r="A81" s="214"/>
      <c r="B81" s="217"/>
      <c r="C81" s="218"/>
      <c r="D81" s="263"/>
      <c r="E81" s="265"/>
      <c r="F81" s="49" t="s">
        <v>332</v>
      </c>
    </row>
    <row r="82" spans="1:6" ht="25.5" x14ac:dyDescent="0.25">
      <c r="A82" s="214"/>
      <c r="B82" s="218"/>
      <c r="C82" s="50" t="s">
        <v>257</v>
      </c>
      <c r="D82" s="29">
        <v>1339621.8899999999</v>
      </c>
      <c r="E82" s="23" t="s">
        <v>16</v>
      </c>
      <c r="F82" s="46" t="s">
        <v>17</v>
      </c>
    </row>
    <row r="83" spans="1:6" ht="22.5" x14ac:dyDescent="0.25">
      <c r="A83" s="214"/>
      <c r="B83" s="314" t="s">
        <v>301</v>
      </c>
      <c r="C83" s="314" t="s">
        <v>333</v>
      </c>
      <c r="D83" s="315">
        <v>43126</v>
      </c>
      <c r="E83" s="223" t="s">
        <v>334</v>
      </c>
      <c r="F83" s="67" t="s">
        <v>335</v>
      </c>
    </row>
    <row r="84" spans="1:6" ht="25.5" x14ac:dyDescent="0.25">
      <c r="A84" s="215"/>
      <c r="B84" s="314"/>
      <c r="C84" s="314"/>
      <c r="D84" s="315"/>
      <c r="E84" s="223"/>
      <c r="F84" s="49" t="s">
        <v>346</v>
      </c>
    </row>
    <row r="85" spans="1:6" ht="38.25" x14ac:dyDescent="0.25">
      <c r="A85" s="213" t="s">
        <v>356</v>
      </c>
      <c r="B85" s="216" t="s">
        <v>14</v>
      </c>
      <c r="C85" s="216" t="s">
        <v>27</v>
      </c>
      <c r="D85" s="261">
        <v>729100</v>
      </c>
      <c r="E85" s="227" t="s">
        <v>329</v>
      </c>
      <c r="F85" s="49" t="s">
        <v>357</v>
      </c>
    </row>
    <row r="86" spans="1:6" ht="38.25" x14ac:dyDescent="0.25">
      <c r="A86" s="214"/>
      <c r="B86" s="217"/>
      <c r="C86" s="217"/>
      <c r="D86" s="262"/>
      <c r="E86" s="228"/>
      <c r="F86" s="49" t="s">
        <v>350</v>
      </c>
    </row>
    <row r="87" spans="1:6" ht="38.25" x14ac:dyDescent="0.25">
      <c r="A87" s="214"/>
      <c r="B87" s="217"/>
      <c r="C87" s="217"/>
      <c r="D87" s="262"/>
      <c r="E87" s="228"/>
      <c r="F87" s="49" t="s">
        <v>358</v>
      </c>
    </row>
    <row r="88" spans="1:6" x14ac:dyDescent="0.25">
      <c r="A88" s="214"/>
      <c r="B88" s="217"/>
      <c r="C88" s="218"/>
      <c r="D88" s="263"/>
      <c r="E88" s="229"/>
      <c r="F88" s="49" t="s">
        <v>359</v>
      </c>
    </row>
    <row r="89" spans="1:6" ht="25.5" x14ac:dyDescent="0.25">
      <c r="A89" s="214"/>
      <c r="B89" s="218"/>
      <c r="C89" s="50" t="s">
        <v>257</v>
      </c>
      <c r="D89" s="29">
        <v>2983752.43</v>
      </c>
      <c r="E89" s="23" t="s">
        <v>16</v>
      </c>
      <c r="F89" s="46" t="s">
        <v>17</v>
      </c>
    </row>
    <row r="90" spans="1:6" x14ac:dyDescent="0.25">
      <c r="A90" s="214"/>
      <c r="B90" s="286" t="s">
        <v>301</v>
      </c>
      <c r="C90" s="216" t="s">
        <v>333</v>
      </c>
      <c r="D90" s="219">
        <v>239000</v>
      </c>
      <c r="E90" s="227" t="s">
        <v>334</v>
      </c>
      <c r="F90" s="49" t="s">
        <v>360</v>
      </c>
    </row>
    <row r="91" spans="1:6" ht="25.5" x14ac:dyDescent="0.25">
      <c r="A91" s="215"/>
      <c r="B91" s="288"/>
      <c r="C91" s="218"/>
      <c r="D91" s="221"/>
      <c r="E91" s="229"/>
      <c r="F91" s="49" t="s">
        <v>346</v>
      </c>
    </row>
    <row r="92" spans="1:6" x14ac:dyDescent="0.25">
      <c r="A92" s="246" t="s">
        <v>175</v>
      </c>
      <c r="B92" s="247"/>
      <c r="C92" s="248"/>
      <c r="D92" s="74">
        <f>SUM(D6:D90)</f>
        <v>37677496.560000002</v>
      </c>
      <c r="E92" s="74"/>
      <c r="F92" s="74"/>
    </row>
  </sheetData>
  <mergeCells count="121">
    <mergeCell ref="A92:C92"/>
    <mergeCell ref="A85:A91"/>
    <mergeCell ref="B85:B89"/>
    <mergeCell ref="C85:C88"/>
    <mergeCell ref="D85:D88"/>
    <mergeCell ref="E85:E88"/>
    <mergeCell ref="B90:B91"/>
    <mergeCell ref="C90:C91"/>
    <mergeCell ref="D90:D91"/>
    <mergeCell ref="E90:E91"/>
    <mergeCell ref="A79:A84"/>
    <mergeCell ref="B79:B82"/>
    <mergeCell ref="C79:C81"/>
    <mergeCell ref="D79:D81"/>
    <mergeCell ref="E79:E81"/>
    <mergeCell ref="B83:B84"/>
    <mergeCell ref="C83:C84"/>
    <mergeCell ref="D83:D84"/>
    <mergeCell ref="E83:E84"/>
    <mergeCell ref="A73:A78"/>
    <mergeCell ref="B73:B76"/>
    <mergeCell ref="C73:C75"/>
    <mergeCell ref="D73:D75"/>
    <mergeCell ref="E73:E75"/>
    <mergeCell ref="B77:B78"/>
    <mergeCell ref="C77:C78"/>
    <mergeCell ref="D77:D78"/>
    <mergeCell ref="E77:E78"/>
    <mergeCell ref="A67:A72"/>
    <mergeCell ref="B67:B70"/>
    <mergeCell ref="C67:C69"/>
    <mergeCell ref="D67:D69"/>
    <mergeCell ref="E67:E69"/>
    <mergeCell ref="B71:B72"/>
    <mergeCell ref="C71:C72"/>
    <mergeCell ref="D71:D72"/>
    <mergeCell ref="E71:E72"/>
    <mergeCell ref="A61:A66"/>
    <mergeCell ref="B61:B64"/>
    <mergeCell ref="C61:C63"/>
    <mergeCell ref="D61:D63"/>
    <mergeCell ref="E61:E63"/>
    <mergeCell ref="B65:B66"/>
    <mergeCell ref="C65:C66"/>
    <mergeCell ref="D65:D66"/>
    <mergeCell ref="E65:E66"/>
    <mergeCell ref="A56:A60"/>
    <mergeCell ref="B56:B58"/>
    <mergeCell ref="C56:C57"/>
    <mergeCell ref="D56:D57"/>
    <mergeCell ref="E56:E57"/>
    <mergeCell ref="B59:B60"/>
    <mergeCell ref="C59:C60"/>
    <mergeCell ref="D59:D60"/>
    <mergeCell ref="E59:E60"/>
    <mergeCell ref="A42:A48"/>
    <mergeCell ref="B42:B45"/>
    <mergeCell ref="C42:C44"/>
    <mergeCell ref="D42:D44"/>
    <mergeCell ref="B46:B48"/>
    <mergeCell ref="C46:C48"/>
    <mergeCell ref="D46:D48"/>
    <mergeCell ref="E46:E48"/>
    <mergeCell ref="A49:A55"/>
    <mergeCell ref="B49:B52"/>
    <mergeCell ref="C49:C51"/>
    <mergeCell ref="D49:D51"/>
    <mergeCell ref="E49:E51"/>
    <mergeCell ref="B53:B55"/>
    <mergeCell ref="C53:C55"/>
    <mergeCell ref="D53:D55"/>
    <mergeCell ref="E53:E55"/>
    <mergeCell ref="A32:A34"/>
    <mergeCell ref="B32:B34"/>
    <mergeCell ref="C32:C33"/>
    <mergeCell ref="D32:D33"/>
    <mergeCell ref="E32:E33"/>
    <mergeCell ref="A35:A41"/>
    <mergeCell ref="B35:B38"/>
    <mergeCell ref="C35:C37"/>
    <mergeCell ref="D35:D37"/>
    <mergeCell ref="E35:E37"/>
    <mergeCell ref="B39:B41"/>
    <mergeCell ref="C39:C41"/>
    <mergeCell ref="D39:D41"/>
    <mergeCell ref="E39:E41"/>
    <mergeCell ref="A23:A27"/>
    <mergeCell ref="B23:B27"/>
    <mergeCell ref="C23:C27"/>
    <mergeCell ref="D23:D27"/>
    <mergeCell ref="E23:E27"/>
    <mergeCell ref="A28:A31"/>
    <mergeCell ref="B28:B29"/>
    <mergeCell ref="C28:C29"/>
    <mergeCell ref="D28:D29"/>
    <mergeCell ref="E28:E29"/>
    <mergeCell ref="B30:B31"/>
    <mergeCell ref="C30:C31"/>
    <mergeCell ref="D30:D31"/>
    <mergeCell ref="E30:E31"/>
    <mergeCell ref="A11:A22"/>
    <mergeCell ref="B11:B12"/>
    <mergeCell ref="B13:B22"/>
    <mergeCell ref="C13:C16"/>
    <mergeCell ref="D13:D16"/>
    <mergeCell ref="E13:E16"/>
    <mergeCell ref="C18:C22"/>
    <mergeCell ref="D18:D22"/>
    <mergeCell ref="E18:E22"/>
    <mergeCell ref="A1:F1"/>
    <mergeCell ref="A4:A5"/>
    <mergeCell ref="B4:B5"/>
    <mergeCell ref="C4:C5"/>
    <mergeCell ref="D4:D5"/>
    <mergeCell ref="E4:E5"/>
    <mergeCell ref="F4:F5"/>
    <mergeCell ref="A6:A10"/>
    <mergeCell ref="B6:B10"/>
    <mergeCell ref="C6:C9"/>
    <mergeCell ref="D6:D9"/>
    <mergeCell ref="E6:E9"/>
  </mergeCells>
  <pageMargins left="0.70866141732283472" right="0.70866141732283472" top="0.74803149606299213" bottom="0.74803149606299213" header="0.31496062992125984" footer="0.31496062992125984"/>
  <pageSetup paperSize="9" scale="70"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E37" sqref="E37:F37"/>
    </sheetView>
  </sheetViews>
  <sheetFormatPr baseColWidth="10" defaultRowHeight="15" x14ac:dyDescent="0.25"/>
  <cols>
    <col min="1" max="1" width="28.28515625" customWidth="1"/>
    <col min="2" max="2" width="27.5703125" customWidth="1"/>
    <col min="3" max="3" width="24.85546875" customWidth="1"/>
    <col min="4" max="4" width="20.5703125" customWidth="1"/>
    <col min="5" max="5" width="28.85546875" customWidth="1"/>
    <col min="6" max="6" width="32.28515625" customWidth="1"/>
  </cols>
  <sheetData>
    <row r="1" spans="1:6" x14ac:dyDescent="0.25">
      <c r="A1" s="301" t="s">
        <v>418</v>
      </c>
      <c r="B1" s="301"/>
      <c r="C1" s="301"/>
      <c r="D1" s="301"/>
      <c r="E1" s="301"/>
      <c r="F1" s="301"/>
    </row>
    <row r="2" spans="1:6" x14ac:dyDescent="0.25">
      <c r="A2" s="9"/>
      <c r="B2" s="75"/>
      <c r="C2" s="76"/>
      <c r="D2" s="77"/>
      <c r="E2" s="76"/>
      <c r="F2" s="76"/>
    </row>
    <row r="3" spans="1:6" x14ac:dyDescent="0.25">
      <c r="A3" s="9"/>
      <c r="B3" s="75"/>
      <c r="C3" s="76"/>
      <c r="D3" s="77"/>
      <c r="E3" s="76"/>
      <c r="F3" s="76"/>
    </row>
    <row r="4" spans="1:6" x14ac:dyDescent="0.25">
      <c r="A4" s="293" t="s">
        <v>0</v>
      </c>
      <c r="B4" s="293" t="s">
        <v>1</v>
      </c>
      <c r="C4" s="293" t="s">
        <v>2</v>
      </c>
      <c r="D4" s="293" t="s">
        <v>3</v>
      </c>
      <c r="E4" s="293" t="s">
        <v>4</v>
      </c>
      <c r="F4" s="293" t="s">
        <v>5</v>
      </c>
    </row>
    <row r="5" spans="1:6" x14ac:dyDescent="0.25">
      <c r="A5" s="294"/>
      <c r="B5" s="294"/>
      <c r="C5" s="294"/>
      <c r="D5" s="294"/>
      <c r="E5" s="294"/>
      <c r="F5" s="294"/>
    </row>
    <row r="6" spans="1:6" ht="38.25" x14ac:dyDescent="0.25">
      <c r="A6" s="317" t="s">
        <v>363</v>
      </c>
      <c r="B6" s="213" t="s">
        <v>14</v>
      </c>
      <c r="C6" s="50" t="s">
        <v>27</v>
      </c>
      <c r="D6" s="78">
        <v>670000</v>
      </c>
      <c r="E6" s="79" t="s">
        <v>364</v>
      </c>
      <c r="F6" s="49" t="s">
        <v>365</v>
      </c>
    </row>
    <row r="7" spans="1:6" ht="25.5" x14ac:dyDescent="0.25">
      <c r="A7" s="318"/>
      <c r="B7" s="215"/>
      <c r="C7" s="15" t="s">
        <v>257</v>
      </c>
      <c r="D7" s="78">
        <v>4188117.7399999998</v>
      </c>
      <c r="E7" s="46" t="s">
        <v>16</v>
      </c>
      <c r="F7" s="46" t="s">
        <v>17</v>
      </c>
    </row>
    <row r="8" spans="1:6" ht="48" x14ac:dyDescent="0.25">
      <c r="A8" s="318"/>
      <c r="B8" s="46" t="s">
        <v>366</v>
      </c>
      <c r="C8" s="15" t="s">
        <v>367</v>
      </c>
      <c r="D8" s="78">
        <v>40000</v>
      </c>
      <c r="E8" s="80" t="s">
        <v>368</v>
      </c>
      <c r="F8" s="49" t="s">
        <v>369</v>
      </c>
    </row>
    <row r="9" spans="1:6" x14ac:dyDescent="0.25">
      <c r="A9" s="317" t="s">
        <v>370</v>
      </c>
      <c r="B9" s="213" t="s">
        <v>366</v>
      </c>
      <c r="C9" s="213" t="s">
        <v>371</v>
      </c>
      <c r="D9" s="320">
        <v>240000</v>
      </c>
      <c r="E9" s="227" t="s">
        <v>372</v>
      </c>
      <c r="F9" s="81" t="s">
        <v>373</v>
      </c>
    </row>
    <row r="10" spans="1:6" x14ac:dyDescent="0.25">
      <c r="A10" s="318"/>
      <c r="B10" s="214"/>
      <c r="C10" s="214"/>
      <c r="D10" s="321"/>
      <c r="E10" s="228"/>
      <c r="F10" s="82" t="s">
        <v>14</v>
      </c>
    </row>
    <row r="11" spans="1:6" x14ac:dyDescent="0.25">
      <c r="A11" s="318"/>
      <c r="B11" s="214"/>
      <c r="C11" s="214"/>
      <c r="D11" s="321"/>
      <c r="E11" s="228"/>
      <c r="F11" s="83" t="s">
        <v>374</v>
      </c>
    </row>
    <row r="12" spans="1:6" x14ac:dyDescent="0.25">
      <c r="A12" s="319"/>
      <c r="B12" s="215"/>
      <c r="C12" s="215"/>
      <c r="D12" s="322"/>
      <c r="E12" s="229"/>
      <c r="F12" s="83" t="s">
        <v>375</v>
      </c>
    </row>
    <row r="13" spans="1:6" ht="38.25" x14ac:dyDescent="0.25">
      <c r="A13" s="317" t="s">
        <v>376</v>
      </c>
      <c r="B13" s="213" t="s">
        <v>366</v>
      </c>
      <c r="C13" s="213" t="s">
        <v>371</v>
      </c>
      <c r="D13" s="320">
        <v>853500</v>
      </c>
      <c r="E13" s="49" t="s">
        <v>377</v>
      </c>
      <c r="F13" s="49" t="s">
        <v>378</v>
      </c>
    </row>
    <row r="14" spans="1:6" ht="63.75" x14ac:dyDescent="0.25">
      <c r="A14" s="318"/>
      <c r="B14" s="214"/>
      <c r="C14" s="214"/>
      <c r="D14" s="321"/>
      <c r="E14" s="84" t="s">
        <v>379</v>
      </c>
      <c r="F14" s="49" t="s">
        <v>380</v>
      </c>
    </row>
    <row r="15" spans="1:6" ht="63.75" x14ac:dyDescent="0.25">
      <c r="A15" s="318"/>
      <c r="B15" s="214"/>
      <c r="C15" s="214"/>
      <c r="D15" s="321"/>
      <c r="E15" s="84" t="s">
        <v>381</v>
      </c>
      <c r="F15" s="49" t="s">
        <v>382</v>
      </c>
    </row>
    <row r="16" spans="1:6" ht="38.25" x14ac:dyDescent="0.25">
      <c r="A16" s="318"/>
      <c r="B16" s="214"/>
      <c r="C16" s="214"/>
      <c r="D16" s="321"/>
      <c r="E16" s="84" t="s">
        <v>383</v>
      </c>
      <c r="F16" s="49" t="s">
        <v>384</v>
      </c>
    </row>
    <row r="17" spans="1:6" ht="76.5" x14ac:dyDescent="0.25">
      <c r="A17" s="319"/>
      <c r="B17" s="215"/>
      <c r="C17" s="215"/>
      <c r="D17" s="322"/>
      <c r="E17" s="84" t="s">
        <v>385</v>
      </c>
      <c r="F17" s="49" t="s">
        <v>385</v>
      </c>
    </row>
    <row r="18" spans="1:6" x14ac:dyDescent="0.25">
      <c r="A18" s="317" t="s">
        <v>386</v>
      </c>
      <c r="B18" s="213" t="s">
        <v>366</v>
      </c>
      <c r="C18" s="326" t="s">
        <v>387</v>
      </c>
      <c r="D18" s="320">
        <v>2300000</v>
      </c>
      <c r="E18" s="227" t="s">
        <v>388</v>
      </c>
      <c r="F18" s="85" t="s">
        <v>389</v>
      </c>
    </row>
    <row r="19" spans="1:6" x14ac:dyDescent="0.25">
      <c r="A19" s="318"/>
      <c r="B19" s="214"/>
      <c r="C19" s="327"/>
      <c r="D19" s="321"/>
      <c r="E19" s="229"/>
      <c r="F19" s="86" t="s">
        <v>390</v>
      </c>
    </row>
    <row r="20" spans="1:6" x14ac:dyDescent="0.25">
      <c r="A20" s="318"/>
      <c r="B20" s="214"/>
      <c r="C20" s="326" t="s">
        <v>367</v>
      </c>
      <c r="D20" s="320">
        <v>1030000</v>
      </c>
      <c r="E20" s="227" t="s">
        <v>391</v>
      </c>
      <c r="F20" s="85" t="s">
        <v>392</v>
      </c>
    </row>
    <row r="21" spans="1:6" x14ac:dyDescent="0.25">
      <c r="A21" s="318"/>
      <c r="B21" s="214"/>
      <c r="C21" s="327"/>
      <c r="D21" s="321"/>
      <c r="E21" s="228"/>
      <c r="F21" s="85" t="s">
        <v>393</v>
      </c>
    </row>
    <row r="22" spans="1:6" x14ac:dyDescent="0.25">
      <c r="A22" s="318"/>
      <c r="B22" s="214"/>
      <c r="C22" s="327"/>
      <c r="D22" s="321"/>
      <c r="E22" s="228"/>
      <c r="F22" s="87" t="s">
        <v>394</v>
      </c>
    </row>
    <row r="23" spans="1:6" x14ac:dyDescent="0.25">
      <c r="A23" s="318"/>
      <c r="B23" s="214"/>
      <c r="C23" s="327"/>
      <c r="D23" s="321"/>
      <c r="E23" s="228"/>
      <c r="F23" s="87" t="s">
        <v>395</v>
      </c>
    </row>
    <row r="24" spans="1:6" x14ac:dyDescent="0.25">
      <c r="A24" s="318"/>
      <c r="B24" s="214"/>
      <c r="C24" s="327"/>
      <c r="D24" s="321"/>
      <c r="E24" s="228"/>
      <c r="F24" s="87" t="s">
        <v>396</v>
      </c>
    </row>
    <row r="25" spans="1:6" x14ac:dyDescent="0.25">
      <c r="A25" s="318"/>
      <c r="B25" s="214"/>
      <c r="C25" s="327"/>
      <c r="D25" s="321"/>
      <c r="E25" s="228"/>
      <c r="F25" s="85" t="s">
        <v>397</v>
      </c>
    </row>
    <row r="26" spans="1:6" x14ac:dyDescent="0.25">
      <c r="A26" s="318"/>
      <c r="B26" s="214"/>
      <c r="C26" s="327"/>
      <c r="D26" s="321"/>
      <c r="E26" s="228"/>
      <c r="F26" s="85" t="s">
        <v>398</v>
      </c>
    </row>
    <row r="27" spans="1:6" x14ac:dyDescent="0.25">
      <c r="A27" s="318"/>
      <c r="B27" s="214"/>
      <c r="C27" s="328"/>
      <c r="D27" s="322"/>
      <c r="E27" s="229"/>
      <c r="F27" s="85" t="s">
        <v>399</v>
      </c>
    </row>
    <row r="28" spans="1:6" ht="38.25" x14ac:dyDescent="0.25">
      <c r="A28" s="317" t="s">
        <v>400</v>
      </c>
      <c r="B28" s="213" t="s">
        <v>366</v>
      </c>
      <c r="C28" s="28" t="s">
        <v>387</v>
      </c>
      <c r="D28" s="78">
        <v>250000</v>
      </c>
      <c r="E28" s="45" t="s">
        <v>401</v>
      </c>
      <c r="F28" s="49" t="s">
        <v>402</v>
      </c>
    </row>
    <row r="29" spans="1:6" x14ac:dyDescent="0.25">
      <c r="A29" s="318"/>
      <c r="B29" s="214"/>
      <c r="C29" s="235" t="s">
        <v>367</v>
      </c>
      <c r="D29" s="323">
        <v>2391500</v>
      </c>
      <c r="E29" s="227" t="s">
        <v>403</v>
      </c>
      <c r="F29" s="88" t="s">
        <v>404</v>
      </c>
    </row>
    <row r="30" spans="1:6" ht="24" x14ac:dyDescent="0.25">
      <c r="A30" s="318"/>
      <c r="B30" s="214"/>
      <c r="C30" s="271"/>
      <c r="D30" s="324"/>
      <c r="E30" s="228"/>
      <c r="F30" s="89" t="s">
        <v>405</v>
      </c>
    </row>
    <row r="31" spans="1:6" ht="24" x14ac:dyDescent="0.25">
      <c r="A31" s="318"/>
      <c r="B31" s="214"/>
      <c r="C31" s="271"/>
      <c r="D31" s="324"/>
      <c r="E31" s="228"/>
      <c r="F31" s="86" t="s">
        <v>406</v>
      </c>
    </row>
    <row r="32" spans="1:6" x14ac:dyDescent="0.25">
      <c r="A32" s="319"/>
      <c r="B32" s="215"/>
      <c r="C32" s="236"/>
      <c r="D32" s="325"/>
      <c r="E32" s="229"/>
      <c r="F32" s="89" t="s">
        <v>407</v>
      </c>
    </row>
    <row r="33" spans="1:6" ht="76.5" x14ac:dyDescent="0.25">
      <c r="A33" s="216" t="s">
        <v>408</v>
      </c>
      <c r="B33" s="46" t="s">
        <v>366</v>
      </c>
      <c r="C33" s="46" t="s">
        <v>409</v>
      </c>
      <c r="D33" s="78">
        <v>1100000</v>
      </c>
      <c r="E33" s="49" t="s">
        <v>410</v>
      </c>
      <c r="F33" s="27" t="s">
        <v>411</v>
      </c>
    </row>
    <row r="34" spans="1:6" ht="25.5" x14ac:dyDescent="0.25">
      <c r="A34" s="217"/>
      <c r="B34" s="213" t="s">
        <v>14</v>
      </c>
      <c r="C34" s="28" t="s">
        <v>27</v>
      </c>
      <c r="D34" s="78">
        <v>943443.84</v>
      </c>
      <c r="E34" s="49" t="s">
        <v>412</v>
      </c>
      <c r="F34" s="27" t="s">
        <v>413</v>
      </c>
    </row>
    <row r="35" spans="1:6" ht="25.5" x14ac:dyDescent="0.25">
      <c r="A35" s="218"/>
      <c r="B35" s="215"/>
      <c r="C35" s="28" t="s">
        <v>67</v>
      </c>
      <c r="D35" s="78">
        <v>3656556.1599999997</v>
      </c>
      <c r="E35" s="46" t="s">
        <v>16</v>
      </c>
      <c r="F35" s="46" t="s">
        <v>414</v>
      </c>
    </row>
    <row r="36" spans="1:6" ht="51" x14ac:dyDescent="0.25">
      <c r="A36" s="90" t="s">
        <v>415</v>
      </c>
      <c r="B36" s="46" t="s">
        <v>366</v>
      </c>
      <c r="C36" s="46" t="s">
        <v>416</v>
      </c>
      <c r="D36" s="78">
        <v>4450000</v>
      </c>
      <c r="E36" s="46" t="s">
        <v>417</v>
      </c>
      <c r="F36" s="91"/>
    </row>
    <row r="37" spans="1:6" x14ac:dyDescent="0.25">
      <c r="A37" s="246" t="s">
        <v>175</v>
      </c>
      <c r="B37" s="247"/>
      <c r="C37" s="248"/>
      <c r="D37" s="10">
        <f>SUM(D6:D36)</f>
        <v>22113117.739999998</v>
      </c>
      <c r="E37" s="10"/>
      <c r="F37" s="10"/>
    </row>
  </sheetData>
  <mergeCells count="34">
    <mergeCell ref="A33:A35"/>
    <mergeCell ref="B34:B35"/>
    <mergeCell ref="A37:C37"/>
    <mergeCell ref="C20:C27"/>
    <mergeCell ref="D20:D27"/>
    <mergeCell ref="E20:E27"/>
    <mergeCell ref="A28:A32"/>
    <mergeCell ref="B28:B32"/>
    <mergeCell ref="C29:C32"/>
    <mergeCell ref="D29:D32"/>
    <mergeCell ref="E29:E32"/>
    <mergeCell ref="A18:A27"/>
    <mergeCell ref="B18:B27"/>
    <mergeCell ref="C18:C19"/>
    <mergeCell ref="D18:D19"/>
    <mergeCell ref="E18:E19"/>
    <mergeCell ref="E9:E12"/>
    <mergeCell ref="A13:A17"/>
    <mergeCell ref="B13:B17"/>
    <mergeCell ref="C13:C17"/>
    <mergeCell ref="D13:D17"/>
    <mergeCell ref="D9:D12"/>
    <mergeCell ref="A6:A8"/>
    <mergeCell ref="B6:B7"/>
    <mergeCell ref="A9:A12"/>
    <mergeCell ref="B9:B12"/>
    <mergeCell ref="C9:C12"/>
    <mergeCell ref="A1:F1"/>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paperSize="9" scale="70"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selection activeCell="E71" sqref="E71:F71"/>
    </sheetView>
  </sheetViews>
  <sheetFormatPr baseColWidth="10" defaultRowHeight="15" x14ac:dyDescent="0.25"/>
  <cols>
    <col min="1" max="1" width="28.5703125" customWidth="1"/>
    <col min="2" max="2" width="23.85546875" customWidth="1"/>
    <col min="3" max="3" width="27.5703125" customWidth="1"/>
    <col min="4" max="4" width="18.7109375" customWidth="1"/>
    <col min="5" max="5" width="37" customWidth="1"/>
    <col min="6" max="6" width="34.85546875" customWidth="1"/>
  </cols>
  <sheetData>
    <row r="1" spans="1:6" x14ac:dyDescent="0.25">
      <c r="A1" s="329" t="s">
        <v>522</v>
      </c>
      <c r="B1" s="329"/>
      <c r="C1" s="329"/>
      <c r="D1" s="329"/>
      <c r="E1" s="329"/>
      <c r="F1" s="329"/>
    </row>
    <row r="2" spans="1:6" ht="18.75" x14ac:dyDescent="0.25">
      <c r="A2" s="92"/>
      <c r="B2" s="93"/>
      <c r="C2" s="94"/>
      <c r="D2" s="94"/>
      <c r="E2" s="94"/>
      <c r="F2" s="64"/>
    </row>
    <row r="3" spans="1:6" x14ac:dyDescent="0.25">
      <c r="A3" s="9"/>
      <c r="B3" s="93"/>
      <c r="C3" s="94"/>
      <c r="D3" s="94"/>
      <c r="E3" s="94"/>
      <c r="F3" s="64"/>
    </row>
    <row r="4" spans="1:6" x14ac:dyDescent="0.25">
      <c r="A4" s="293" t="s">
        <v>0</v>
      </c>
      <c r="B4" s="293" t="s">
        <v>1</v>
      </c>
      <c r="C4" s="293" t="s">
        <v>2</v>
      </c>
      <c r="D4" s="274" t="s">
        <v>3</v>
      </c>
      <c r="E4" s="293" t="s">
        <v>4</v>
      </c>
      <c r="F4" s="293" t="s">
        <v>5</v>
      </c>
    </row>
    <row r="5" spans="1:6" x14ac:dyDescent="0.25">
      <c r="A5" s="294"/>
      <c r="B5" s="294"/>
      <c r="C5" s="294"/>
      <c r="D5" s="274"/>
      <c r="E5" s="294"/>
      <c r="F5" s="294"/>
    </row>
    <row r="6" spans="1:6" ht="38.25" x14ac:dyDescent="0.25">
      <c r="A6" s="330" t="s">
        <v>419</v>
      </c>
      <c r="B6" s="331" t="s">
        <v>14</v>
      </c>
      <c r="C6" s="15" t="s">
        <v>27</v>
      </c>
      <c r="D6" s="95">
        <v>76038.22</v>
      </c>
      <c r="E6" s="79" t="s">
        <v>364</v>
      </c>
      <c r="F6" s="79" t="s">
        <v>420</v>
      </c>
    </row>
    <row r="7" spans="1:6" ht="25.5" x14ac:dyDescent="0.25">
      <c r="A7" s="330"/>
      <c r="B7" s="331"/>
      <c r="C7" s="15" t="s">
        <v>257</v>
      </c>
      <c r="D7" s="96">
        <v>1408991.53</v>
      </c>
      <c r="E7" s="50" t="s">
        <v>16</v>
      </c>
      <c r="F7" s="50" t="s">
        <v>17</v>
      </c>
    </row>
    <row r="8" spans="1:6" ht="25.5" x14ac:dyDescent="0.25">
      <c r="A8" s="317" t="s">
        <v>421</v>
      </c>
      <c r="B8" s="216" t="s">
        <v>422</v>
      </c>
      <c r="C8" s="286" t="s">
        <v>423</v>
      </c>
      <c r="D8" s="320">
        <v>370000</v>
      </c>
      <c r="E8" s="330" t="s">
        <v>424</v>
      </c>
      <c r="F8" s="97" t="s">
        <v>425</v>
      </c>
    </row>
    <row r="9" spans="1:6" ht="25.5" x14ac:dyDescent="0.25">
      <c r="A9" s="318"/>
      <c r="B9" s="217"/>
      <c r="C9" s="287"/>
      <c r="D9" s="321"/>
      <c r="E9" s="330"/>
      <c r="F9" s="97" t="s">
        <v>426</v>
      </c>
    </row>
    <row r="10" spans="1:6" ht="25.5" x14ac:dyDescent="0.25">
      <c r="A10" s="318"/>
      <c r="B10" s="217"/>
      <c r="C10" s="287"/>
      <c r="D10" s="321"/>
      <c r="E10" s="330"/>
      <c r="F10" s="97" t="s">
        <v>427</v>
      </c>
    </row>
    <row r="11" spans="1:6" ht="63.75" x14ac:dyDescent="0.25">
      <c r="A11" s="318"/>
      <c r="B11" s="217"/>
      <c r="C11" s="287"/>
      <c r="D11" s="321"/>
      <c r="E11" s="330"/>
      <c r="F11" s="98" t="s">
        <v>428</v>
      </c>
    </row>
    <row r="12" spans="1:6" ht="38.25" x14ac:dyDescent="0.25">
      <c r="A12" s="318"/>
      <c r="B12" s="217"/>
      <c r="C12" s="287"/>
      <c r="D12" s="321"/>
      <c r="E12" s="330"/>
      <c r="F12" s="99" t="s">
        <v>429</v>
      </c>
    </row>
    <row r="13" spans="1:6" ht="25.5" x14ac:dyDescent="0.25">
      <c r="A13" s="318"/>
      <c r="B13" s="217"/>
      <c r="C13" s="287"/>
      <c r="D13" s="321"/>
      <c r="E13" s="330"/>
      <c r="F13" s="97" t="s">
        <v>430</v>
      </c>
    </row>
    <row r="14" spans="1:6" ht="25.5" x14ac:dyDescent="0.25">
      <c r="A14" s="318"/>
      <c r="B14" s="217"/>
      <c r="C14" s="287"/>
      <c r="D14" s="321"/>
      <c r="E14" s="330"/>
      <c r="F14" s="99" t="s">
        <v>431</v>
      </c>
    </row>
    <row r="15" spans="1:6" ht="38.25" x14ac:dyDescent="0.25">
      <c r="A15" s="318"/>
      <c r="B15" s="217"/>
      <c r="C15" s="287"/>
      <c r="D15" s="321"/>
      <c r="E15" s="330"/>
      <c r="F15" s="99" t="s">
        <v>432</v>
      </c>
    </row>
    <row r="16" spans="1:6" ht="63.75" x14ac:dyDescent="0.25">
      <c r="A16" s="318"/>
      <c r="B16" s="217"/>
      <c r="C16" s="287"/>
      <c r="D16" s="321"/>
      <c r="E16" s="330"/>
      <c r="F16" s="99" t="s">
        <v>433</v>
      </c>
    </row>
    <row r="17" spans="1:6" ht="25.5" x14ac:dyDescent="0.25">
      <c r="A17" s="318"/>
      <c r="B17" s="217"/>
      <c r="C17" s="287"/>
      <c r="D17" s="321"/>
      <c r="E17" s="330"/>
      <c r="F17" s="99" t="s">
        <v>434</v>
      </c>
    </row>
    <row r="18" spans="1:6" ht="76.5" x14ac:dyDescent="0.25">
      <c r="A18" s="318"/>
      <c r="B18" s="286" t="s">
        <v>315</v>
      </c>
      <c r="C18" s="216" t="s">
        <v>435</v>
      </c>
      <c r="D18" s="320">
        <v>50000</v>
      </c>
      <c r="E18" s="79" t="s">
        <v>436</v>
      </c>
      <c r="F18" s="100" t="s">
        <v>437</v>
      </c>
    </row>
    <row r="19" spans="1:6" ht="38.25" x14ac:dyDescent="0.25">
      <c r="A19" s="318"/>
      <c r="B19" s="287"/>
      <c r="C19" s="217"/>
      <c r="D19" s="321"/>
      <c r="E19" s="330" t="s">
        <v>438</v>
      </c>
      <c r="F19" s="100" t="s">
        <v>439</v>
      </c>
    </row>
    <row r="20" spans="1:6" ht="38.25" x14ac:dyDescent="0.25">
      <c r="A20" s="318"/>
      <c r="B20" s="287"/>
      <c r="C20" s="217"/>
      <c r="D20" s="321"/>
      <c r="E20" s="330"/>
      <c r="F20" s="100" t="s">
        <v>440</v>
      </c>
    </row>
    <row r="21" spans="1:6" ht="38.25" x14ac:dyDescent="0.25">
      <c r="A21" s="319"/>
      <c r="B21" s="288"/>
      <c r="C21" s="218"/>
      <c r="D21" s="322"/>
      <c r="E21" s="79" t="s">
        <v>441</v>
      </c>
      <c r="F21" s="100" t="s">
        <v>442</v>
      </c>
    </row>
    <row r="22" spans="1:6" ht="38.25" x14ac:dyDescent="0.25">
      <c r="A22" s="317" t="s">
        <v>443</v>
      </c>
      <c r="B22" s="340" t="s">
        <v>444</v>
      </c>
      <c r="C22" s="216" t="s">
        <v>445</v>
      </c>
      <c r="D22" s="335">
        <v>127552</v>
      </c>
      <c r="E22" s="330" t="s">
        <v>446</v>
      </c>
      <c r="F22" s="79" t="s">
        <v>447</v>
      </c>
    </row>
    <row r="23" spans="1:6" x14ac:dyDescent="0.25">
      <c r="A23" s="318"/>
      <c r="B23" s="341"/>
      <c r="C23" s="217"/>
      <c r="D23" s="336"/>
      <c r="E23" s="330"/>
      <c r="F23" s="79" t="s">
        <v>448</v>
      </c>
    </row>
    <row r="24" spans="1:6" ht="51" x14ac:dyDescent="0.25">
      <c r="A24" s="318"/>
      <c r="B24" s="341"/>
      <c r="C24" s="217"/>
      <c r="D24" s="336"/>
      <c r="E24" s="330"/>
      <c r="F24" s="79" t="s">
        <v>449</v>
      </c>
    </row>
    <row r="25" spans="1:6" ht="51" x14ac:dyDescent="0.25">
      <c r="A25" s="318"/>
      <c r="B25" s="341"/>
      <c r="C25" s="217"/>
      <c r="D25" s="336"/>
      <c r="E25" s="330"/>
      <c r="F25" s="79" t="s">
        <v>450</v>
      </c>
    </row>
    <row r="26" spans="1:6" ht="25.5" x14ac:dyDescent="0.25">
      <c r="A26" s="318"/>
      <c r="B26" s="341"/>
      <c r="C26" s="217"/>
      <c r="D26" s="336"/>
      <c r="E26" s="330"/>
      <c r="F26" s="79" t="s">
        <v>451</v>
      </c>
    </row>
    <row r="27" spans="1:6" ht="38.25" x14ac:dyDescent="0.25">
      <c r="A27" s="318"/>
      <c r="B27" s="341"/>
      <c r="C27" s="218"/>
      <c r="D27" s="343"/>
      <c r="E27" s="330"/>
      <c r="F27" s="79" t="s">
        <v>452</v>
      </c>
    </row>
    <row r="28" spans="1:6" ht="25.5" x14ac:dyDescent="0.25">
      <c r="A28" s="318"/>
      <c r="B28" s="341"/>
      <c r="C28" s="216" t="s">
        <v>453</v>
      </c>
      <c r="D28" s="332">
        <v>100000</v>
      </c>
      <c r="E28" s="330" t="s">
        <v>454</v>
      </c>
      <c r="F28" s="79" t="s">
        <v>455</v>
      </c>
    </row>
    <row r="29" spans="1:6" ht="25.5" x14ac:dyDescent="0.25">
      <c r="A29" s="318"/>
      <c r="B29" s="341"/>
      <c r="C29" s="217"/>
      <c r="D29" s="333"/>
      <c r="E29" s="330"/>
      <c r="F29" s="79" t="s">
        <v>456</v>
      </c>
    </row>
    <row r="30" spans="1:6" ht="51" x14ac:dyDescent="0.25">
      <c r="A30" s="318"/>
      <c r="B30" s="341"/>
      <c r="C30" s="218"/>
      <c r="D30" s="334"/>
      <c r="E30" s="330"/>
      <c r="F30" s="79" t="s">
        <v>457</v>
      </c>
    </row>
    <row r="31" spans="1:6" ht="51" x14ac:dyDescent="0.25">
      <c r="A31" s="318"/>
      <c r="B31" s="341"/>
      <c r="C31" s="216" t="s">
        <v>458</v>
      </c>
      <c r="D31" s="332">
        <v>122400</v>
      </c>
      <c r="E31" s="79" t="s">
        <v>459</v>
      </c>
      <c r="F31" s="100" t="s">
        <v>460</v>
      </c>
    </row>
    <row r="32" spans="1:6" ht="76.5" x14ac:dyDescent="0.25">
      <c r="A32" s="318"/>
      <c r="B32" s="341"/>
      <c r="C32" s="217"/>
      <c r="D32" s="333"/>
      <c r="E32" s="330" t="s">
        <v>461</v>
      </c>
      <c r="F32" s="101" t="s">
        <v>462</v>
      </c>
    </row>
    <row r="33" spans="1:6" ht="38.25" x14ac:dyDescent="0.25">
      <c r="A33" s="318"/>
      <c r="B33" s="341"/>
      <c r="C33" s="217"/>
      <c r="D33" s="333"/>
      <c r="E33" s="330"/>
      <c r="F33" s="100" t="s">
        <v>463</v>
      </c>
    </row>
    <row r="34" spans="1:6" ht="63.75" x14ac:dyDescent="0.25">
      <c r="A34" s="318"/>
      <c r="B34" s="341"/>
      <c r="C34" s="217"/>
      <c r="D34" s="333"/>
      <c r="E34" s="79" t="s">
        <v>464</v>
      </c>
      <c r="F34" s="100" t="s">
        <v>465</v>
      </c>
    </row>
    <row r="35" spans="1:6" ht="89.25" x14ac:dyDescent="0.25">
      <c r="A35" s="318"/>
      <c r="B35" s="341"/>
      <c r="C35" s="218"/>
      <c r="D35" s="334"/>
      <c r="E35" s="79" t="s">
        <v>466</v>
      </c>
      <c r="F35" s="100" t="s">
        <v>467</v>
      </c>
    </row>
    <row r="36" spans="1:6" ht="51" x14ac:dyDescent="0.25">
      <c r="A36" s="318"/>
      <c r="B36" s="341"/>
      <c r="C36" s="216" t="s">
        <v>468</v>
      </c>
      <c r="D36" s="335">
        <v>186400</v>
      </c>
      <c r="E36" s="79" t="s">
        <v>469</v>
      </c>
      <c r="F36" s="79" t="s">
        <v>470</v>
      </c>
    </row>
    <row r="37" spans="1:6" ht="51" x14ac:dyDescent="0.25">
      <c r="A37" s="318"/>
      <c r="B37" s="341"/>
      <c r="C37" s="217"/>
      <c r="D37" s="336"/>
      <c r="E37" s="79" t="s">
        <v>471</v>
      </c>
      <c r="F37" s="79" t="s">
        <v>472</v>
      </c>
    </row>
    <row r="38" spans="1:6" ht="63.75" x14ac:dyDescent="0.25">
      <c r="A38" s="318"/>
      <c r="B38" s="341"/>
      <c r="C38" s="217"/>
      <c r="D38" s="336"/>
      <c r="E38" s="79" t="s">
        <v>473</v>
      </c>
      <c r="F38" s="79" t="s">
        <v>474</v>
      </c>
    </row>
    <row r="39" spans="1:6" ht="76.5" x14ac:dyDescent="0.25">
      <c r="A39" s="318"/>
      <c r="B39" s="341"/>
      <c r="C39" s="217"/>
      <c r="D39" s="336"/>
      <c r="E39" s="102" t="s">
        <v>475</v>
      </c>
      <c r="F39" s="79" t="s">
        <v>476</v>
      </c>
    </row>
    <row r="40" spans="1:6" ht="76.5" x14ac:dyDescent="0.25">
      <c r="A40" s="318"/>
      <c r="B40" s="341"/>
      <c r="C40" s="217"/>
      <c r="D40" s="336"/>
      <c r="E40" s="102" t="s">
        <v>477</v>
      </c>
      <c r="F40" s="79" t="s">
        <v>478</v>
      </c>
    </row>
    <row r="41" spans="1:6" ht="38.25" x14ac:dyDescent="0.25">
      <c r="A41" s="318"/>
      <c r="B41" s="341"/>
      <c r="C41" s="217"/>
      <c r="D41" s="336"/>
      <c r="E41" s="102" t="s">
        <v>479</v>
      </c>
      <c r="F41" s="79" t="s">
        <v>480</v>
      </c>
    </row>
    <row r="42" spans="1:6" ht="25.5" x14ac:dyDescent="0.25">
      <c r="A42" s="318"/>
      <c r="B42" s="341"/>
      <c r="C42" s="305" t="s">
        <v>481</v>
      </c>
      <c r="D42" s="337">
        <v>10000</v>
      </c>
      <c r="E42" s="102" t="s">
        <v>482</v>
      </c>
      <c r="F42" s="79" t="s">
        <v>483</v>
      </c>
    </row>
    <row r="43" spans="1:6" ht="38.25" x14ac:dyDescent="0.25">
      <c r="A43" s="318"/>
      <c r="B43" s="342"/>
      <c r="C43" s="307"/>
      <c r="D43" s="337"/>
      <c r="E43" s="102" t="s">
        <v>484</v>
      </c>
      <c r="F43" s="79" t="s">
        <v>483</v>
      </c>
    </row>
    <row r="44" spans="1:6" ht="63.75" x14ac:dyDescent="0.25">
      <c r="A44" s="317" t="s">
        <v>485</v>
      </c>
      <c r="B44" s="216" t="s">
        <v>486</v>
      </c>
      <c r="C44" s="216" t="s">
        <v>487</v>
      </c>
      <c r="D44" s="338">
        <v>100000</v>
      </c>
      <c r="E44" s="317" t="s">
        <v>488</v>
      </c>
      <c r="F44" s="103" t="s">
        <v>489</v>
      </c>
    </row>
    <row r="45" spans="1:6" ht="38.25" x14ac:dyDescent="0.25">
      <c r="A45" s="319"/>
      <c r="B45" s="218"/>
      <c r="C45" s="218"/>
      <c r="D45" s="339"/>
      <c r="E45" s="319"/>
      <c r="F45" s="79" t="s">
        <v>490</v>
      </c>
    </row>
    <row r="46" spans="1:6" ht="38.25" x14ac:dyDescent="0.25">
      <c r="A46" s="344" t="s">
        <v>491</v>
      </c>
      <c r="B46" s="340" t="s">
        <v>14</v>
      </c>
      <c r="C46" s="15" t="s">
        <v>27</v>
      </c>
      <c r="D46" s="104">
        <v>1390333.42</v>
      </c>
      <c r="E46" s="79" t="s">
        <v>492</v>
      </c>
      <c r="F46" s="79" t="s">
        <v>493</v>
      </c>
    </row>
    <row r="47" spans="1:6" ht="25.5" x14ac:dyDescent="0.25">
      <c r="A47" s="345"/>
      <c r="B47" s="342"/>
      <c r="C47" s="15" t="s">
        <v>257</v>
      </c>
      <c r="D47" s="96">
        <v>5280131.79</v>
      </c>
      <c r="E47" s="50" t="s">
        <v>16</v>
      </c>
      <c r="F47" s="50" t="s">
        <v>181</v>
      </c>
    </row>
    <row r="48" spans="1:6" ht="38.25" x14ac:dyDescent="0.25">
      <c r="A48" s="345"/>
      <c r="B48" s="216" t="s">
        <v>486</v>
      </c>
      <c r="C48" s="216" t="s">
        <v>494</v>
      </c>
      <c r="D48" s="335">
        <v>1702168.7</v>
      </c>
      <c r="E48" s="79" t="s">
        <v>495</v>
      </c>
      <c r="F48" s="79" t="s">
        <v>496</v>
      </c>
    </row>
    <row r="49" spans="1:6" ht="38.25" x14ac:dyDescent="0.25">
      <c r="A49" s="345"/>
      <c r="B49" s="217"/>
      <c r="C49" s="217"/>
      <c r="D49" s="336"/>
      <c r="E49" s="79" t="s">
        <v>497</v>
      </c>
      <c r="F49" s="79" t="s">
        <v>498</v>
      </c>
    </row>
    <row r="50" spans="1:6" ht="38.25" x14ac:dyDescent="0.25">
      <c r="A50" s="345"/>
      <c r="B50" s="217"/>
      <c r="C50" s="217"/>
      <c r="D50" s="336"/>
      <c r="E50" s="330" t="s">
        <v>499</v>
      </c>
      <c r="F50" s="79" t="s">
        <v>500</v>
      </c>
    </row>
    <row r="51" spans="1:6" ht="38.25" x14ac:dyDescent="0.25">
      <c r="A51" s="345"/>
      <c r="B51" s="217"/>
      <c r="C51" s="217"/>
      <c r="D51" s="336"/>
      <c r="E51" s="330"/>
      <c r="F51" s="79" t="s">
        <v>501</v>
      </c>
    </row>
    <row r="52" spans="1:6" ht="51" x14ac:dyDescent="0.25">
      <c r="A52" s="346"/>
      <c r="B52" s="218"/>
      <c r="C52" s="218"/>
      <c r="D52" s="343"/>
      <c r="E52" s="79" t="s">
        <v>502</v>
      </c>
      <c r="F52" s="79" t="s">
        <v>503</v>
      </c>
    </row>
    <row r="53" spans="1:6" x14ac:dyDescent="0.25">
      <c r="A53" s="317" t="s">
        <v>504</v>
      </c>
      <c r="B53" s="340" t="s">
        <v>14</v>
      </c>
      <c r="C53" s="15" t="s">
        <v>27</v>
      </c>
      <c r="D53" s="104">
        <v>180000</v>
      </c>
      <c r="E53" s="105"/>
      <c r="F53" s="105"/>
    </row>
    <row r="54" spans="1:6" ht="25.5" x14ac:dyDescent="0.25">
      <c r="A54" s="318"/>
      <c r="B54" s="342"/>
      <c r="C54" s="15" t="s">
        <v>257</v>
      </c>
      <c r="D54" s="96">
        <v>3476493.13</v>
      </c>
      <c r="E54" s="50" t="s">
        <v>16</v>
      </c>
      <c r="F54" s="50" t="s">
        <v>181</v>
      </c>
    </row>
    <row r="55" spans="1:6" ht="38.25" x14ac:dyDescent="0.25">
      <c r="A55" s="318"/>
      <c r="B55" s="286" t="s">
        <v>486</v>
      </c>
      <c r="C55" s="216" t="s">
        <v>494</v>
      </c>
      <c r="D55" s="335">
        <v>899985</v>
      </c>
      <c r="E55" s="79" t="s">
        <v>495</v>
      </c>
      <c r="F55" s="79" t="s">
        <v>496</v>
      </c>
    </row>
    <row r="56" spans="1:6" ht="38.25" x14ac:dyDescent="0.25">
      <c r="A56" s="318"/>
      <c r="B56" s="287"/>
      <c r="C56" s="217"/>
      <c r="D56" s="336"/>
      <c r="E56" s="79" t="s">
        <v>497</v>
      </c>
      <c r="F56" s="79" t="s">
        <v>498</v>
      </c>
    </row>
    <row r="57" spans="1:6" ht="38.25" x14ac:dyDescent="0.25">
      <c r="A57" s="318"/>
      <c r="B57" s="287"/>
      <c r="C57" s="217"/>
      <c r="D57" s="336"/>
      <c r="E57" s="79" t="s">
        <v>505</v>
      </c>
      <c r="F57" s="79" t="s">
        <v>506</v>
      </c>
    </row>
    <row r="58" spans="1:6" ht="51" x14ac:dyDescent="0.25">
      <c r="A58" s="318"/>
      <c r="B58" s="287"/>
      <c r="C58" s="218"/>
      <c r="D58" s="343"/>
      <c r="E58" s="79" t="s">
        <v>502</v>
      </c>
      <c r="F58" s="79" t="s">
        <v>503</v>
      </c>
    </row>
    <row r="59" spans="1:6" ht="25.5" x14ac:dyDescent="0.25">
      <c r="A59" s="318"/>
      <c r="B59" s="287"/>
      <c r="C59" s="314" t="s">
        <v>507</v>
      </c>
      <c r="D59" s="315">
        <v>335000</v>
      </c>
      <c r="E59" s="330" t="s">
        <v>508</v>
      </c>
      <c r="F59" s="79" t="s">
        <v>509</v>
      </c>
    </row>
    <row r="60" spans="1:6" ht="38.25" x14ac:dyDescent="0.25">
      <c r="A60" s="318"/>
      <c r="B60" s="287"/>
      <c r="C60" s="314"/>
      <c r="D60" s="315"/>
      <c r="E60" s="330"/>
      <c r="F60" s="79" t="s">
        <v>510</v>
      </c>
    </row>
    <row r="61" spans="1:6" ht="25.5" x14ac:dyDescent="0.25">
      <c r="A61" s="318"/>
      <c r="B61" s="287"/>
      <c r="C61" s="314"/>
      <c r="D61" s="315"/>
      <c r="E61" s="330"/>
      <c r="F61" s="79" t="s">
        <v>511</v>
      </c>
    </row>
    <row r="62" spans="1:6" ht="38.25" x14ac:dyDescent="0.25">
      <c r="A62" s="318"/>
      <c r="B62" s="287"/>
      <c r="C62" s="347" t="s">
        <v>512</v>
      </c>
      <c r="D62" s="335">
        <v>127000</v>
      </c>
      <c r="E62" s="79" t="s">
        <v>513</v>
      </c>
      <c r="F62" s="79" t="s">
        <v>514</v>
      </c>
    </row>
    <row r="63" spans="1:6" ht="63.75" x14ac:dyDescent="0.25">
      <c r="A63" s="318"/>
      <c r="B63" s="287"/>
      <c r="C63" s="348"/>
      <c r="D63" s="336"/>
      <c r="E63" s="79" t="s">
        <v>515</v>
      </c>
      <c r="F63" s="79" t="s">
        <v>516</v>
      </c>
    </row>
    <row r="64" spans="1:6" ht="63.75" x14ac:dyDescent="0.25">
      <c r="A64" s="319"/>
      <c r="B64" s="288"/>
      <c r="C64" s="349"/>
      <c r="D64" s="343"/>
      <c r="E64" s="79" t="s">
        <v>517</v>
      </c>
      <c r="F64" s="79" t="s">
        <v>518</v>
      </c>
    </row>
    <row r="65" spans="1:6" ht="38.25" x14ac:dyDescent="0.25">
      <c r="A65" s="317" t="s">
        <v>519</v>
      </c>
      <c r="B65" s="340" t="s">
        <v>14</v>
      </c>
      <c r="C65" s="15" t="s">
        <v>27</v>
      </c>
      <c r="D65" s="106">
        <v>431500</v>
      </c>
      <c r="E65" s="79" t="s">
        <v>364</v>
      </c>
      <c r="F65" s="79" t="s">
        <v>520</v>
      </c>
    </row>
    <row r="66" spans="1:6" ht="25.5" x14ac:dyDescent="0.25">
      <c r="A66" s="318"/>
      <c r="B66" s="342"/>
      <c r="C66" s="15" t="s">
        <v>257</v>
      </c>
      <c r="D66" s="78">
        <v>3837455.62</v>
      </c>
      <c r="E66" s="46" t="s">
        <v>16</v>
      </c>
      <c r="F66" s="46" t="s">
        <v>181</v>
      </c>
    </row>
    <row r="67" spans="1:6" ht="38.25" x14ac:dyDescent="0.25">
      <c r="A67" s="318"/>
      <c r="B67" s="216" t="s">
        <v>486</v>
      </c>
      <c r="C67" s="216" t="s">
        <v>494</v>
      </c>
      <c r="D67" s="335">
        <v>915000</v>
      </c>
      <c r="E67" s="79" t="s">
        <v>495</v>
      </c>
      <c r="F67" s="79" t="s">
        <v>521</v>
      </c>
    </row>
    <row r="68" spans="1:6" ht="38.25" x14ac:dyDescent="0.25">
      <c r="A68" s="318"/>
      <c r="B68" s="217"/>
      <c r="C68" s="217"/>
      <c r="D68" s="336"/>
      <c r="E68" s="79" t="s">
        <v>497</v>
      </c>
      <c r="F68" s="79" t="s">
        <v>498</v>
      </c>
    </row>
    <row r="69" spans="1:6" ht="38.25" x14ac:dyDescent="0.25">
      <c r="A69" s="318"/>
      <c r="B69" s="217"/>
      <c r="C69" s="217"/>
      <c r="D69" s="336"/>
      <c r="E69" s="79" t="s">
        <v>505</v>
      </c>
      <c r="F69" s="79" t="s">
        <v>506</v>
      </c>
    </row>
    <row r="70" spans="1:6" ht="51" x14ac:dyDescent="0.25">
      <c r="A70" s="319"/>
      <c r="B70" s="218"/>
      <c r="C70" s="218"/>
      <c r="D70" s="343"/>
      <c r="E70" s="79" t="s">
        <v>502</v>
      </c>
      <c r="F70" s="79" t="s">
        <v>503</v>
      </c>
    </row>
    <row r="71" spans="1:6" x14ac:dyDescent="0.25">
      <c r="A71" s="246" t="s">
        <v>175</v>
      </c>
      <c r="B71" s="247"/>
      <c r="C71" s="248"/>
      <c r="D71" s="107">
        <f>SUM(D6:D67)</f>
        <v>21126449.41</v>
      </c>
      <c r="E71" s="107"/>
      <c r="F71" s="107"/>
    </row>
  </sheetData>
  <mergeCells count="60">
    <mergeCell ref="A71:C71"/>
    <mergeCell ref="E59:E61"/>
    <mergeCell ref="C62:C64"/>
    <mergeCell ref="D62:D64"/>
    <mergeCell ref="A65:A70"/>
    <mergeCell ref="B65:B66"/>
    <mergeCell ref="B67:B70"/>
    <mergeCell ref="C67:C70"/>
    <mergeCell ref="D67:D70"/>
    <mergeCell ref="A53:A64"/>
    <mergeCell ref="B53:B54"/>
    <mergeCell ref="B55:B64"/>
    <mergeCell ref="C55:C58"/>
    <mergeCell ref="D55:D58"/>
    <mergeCell ref="C59:C61"/>
    <mergeCell ref="D59:D61"/>
    <mergeCell ref="E44:E45"/>
    <mergeCell ref="A46:A52"/>
    <mergeCell ref="B46:B47"/>
    <mergeCell ref="B48:B52"/>
    <mergeCell ref="C48:C52"/>
    <mergeCell ref="D48:D52"/>
    <mergeCell ref="E50:E51"/>
    <mergeCell ref="C36:C41"/>
    <mergeCell ref="D36:D41"/>
    <mergeCell ref="C42:C43"/>
    <mergeCell ref="D42:D43"/>
    <mergeCell ref="A44:A45"/>
    <mergeCell ref="B44:B45"/>
    <mergeCell ref="C44:C45"/>
    <mergeCell ref="D44:D45"/>
    <mergeCell ref="A22:A43"/>
    <mergeCell ref="B22:B43"/>
    <mergeCell ref="C22:C27"/>
    <mergeCell ref="D22:D27"/>
    <mergeCell ref="C28:C30"/>
    <mergeCell ref="D28:D30"/>
    <mergeCell ref="E28:E30"/>
    <mergeCell ref="C31:C35"/>
    <mergeCell ref="D31:D35"/>
    <mergeCell ref="E32:E33"/>
    <mergeCell ref="E22:E27"/>
    <mergeCell ref="A6:A7"/>
    <mergeCell ref="B6:B7"/>
    <mergeCell ref="A8:A21"/>
    <mergeCell ref="B8:B17"/>
    <mergeCell ref="C8:C17"/>
    <mergeCell ref="D8:D17"/>
    <mergeCell ref="E8:E17"/>
    <mergeCell ref="B18:B21"/>
    <mergeCell ref="C18:C21"/>
    <mergeCell ref="D18:D21"/>
    <mergeCell ref="E19:E20"/>
    <mergeCell ref="A1:F1"/>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64" workbookViewId="0">
      <selection activeCell="F69" sqref="F69"/>
    </sheetView>
  </sheetViews>
  <sheetFormatPr baseColWidth="10" defaultRowHeight="15" x14ac:dyDescent="0.25"/>
  <cols>
    <col min="1" max="1" width="27.140625" customWidth="1"/>
    <col min="2" max="2" width="27.28515625" customWidth="1"/>
    <col min="3" max="3" width="23.140625" customWidth="1"/>
    <col min="4" max="4" width="19.42578125" customWidth="1"/>
    <col min="5" max="5" width="24.28515625" customWidth="1"/>
    <col min="6" max="6" width="32" customWidth="1"/>
  </cols>
  <sheetData>
    <row r="1" spans="1:6" x14ac:dyDescent="0.25">
      <c r="A1" s="301" t="s">
        <v>642</v>
      </c>
      <c r="B1" s="301"/>
      <c r="C1" s="301"/>
      <c r="D1" s="301"/>
      <c r="E1" s="301"/>
      <c r="F1" s="301"/>
    </row>
    <row r="2" spans="1:6" x14ac:dyDescent="0.25">
      <c r="A2" s="108"/>
      <c r="B2" s="93"/>
      <c r="C2" s="93"/>
      <c r="D2" s="93"/>
      <c r="E2" s="62"/>
      <c r="F2" s="93"/>
    </row>
    <row r="3" spans="1:6" x14ac:dyDescent="0.25">
      <c r="A3" s="9"/>
      <c r="B3" s="93"/>
      <c r="C3" s="93"/>
      <c r="D3" s="93"/>
      <c r="E3" s="62"/>
      <c r="F3" s="93"/>
    </row>
    <row r="4" spans="1:6" x14ac:dyDescent="0.25">
      <c r="A4" s="293" t="s">
        <v>0</v>
      </c>
      <c r="B4" s="293" t="s">
        <v>1</v>
      </c>
      <c r="C4" s="293" t="s">
        <v>2</v>
      </c>
      <c r="D4" s="293" t="s">
        <v>3</v>
      </c>
      <c r="E4" s="293" t="s">
        <v>4</v>
      </c>
      <c r="F4" s="293" t="s">
        <v>5</v>
      </c>
    </row>
    <row r="5" spans="1:6" x14ac:dyDescent="0.25">
      <c r="A5" s="294"/>
      <c r="B5" s="294"/>
      <c r="C5" s="294"/>
      <c r="D5" s="294"/>
      <c r="E5" s="294"/>
      <c r="F5" s="294"/>
    </row>
    <row r="6" spans="1:6" ht="25.5" x14ac:dyDescent="0.25">
      <c r="A6" s="216" t="s">
        <v>523</v>
      </c>
      <c r="B6" s="213" t="s">
        <v>315</v>
      </c>
      <c r="C6" s="258" t="s">
        <v>524</v>
      </c>
      <c r="D6" s="261">
        <v>150000</v>
      </c>
      <c r="E6" s="299" t="s">
        <v>525</v>
      </c>
      <c r="F6" s="46" t="s">
        <v>526</v>
      </c>
    </row>
    <row r="7" spans="1:6" ht="38.25" x14ac:dyDescent="0.25">
      <c r="A7" s="217"/>
      <c r="B7" s="215"/>
      <c r="C7" s="260"/>
      <c r="D7" s="263"/>
      <c r="E7" s="299"/>
      <c r="F7" s="46" t="s">
        <v>527</v>
      </c>
    </row>
    <row r="8" spans="1:6" ht="38.25" x14ac:dyDescent="0.25">
      <c r="A8" s="217"/>
      <c r="B8" s="350" t="s">
        <v>528</v>
      </c>
      <c r="C8" s="50" t="s">
        <v>27</v>
      </c>
      <c r="D8" s="29">
        <v>19506.96</v>
      </c>
      <c r="E8" s="46" t="s">
        <v>529</v>
      </c>
      <c r="F8" s="28" t="s">
        <v>530</v>
      </c>
    </row>
    <row r="9" spans="1:6" ht="38.25" x14ac:dyDescent="0.25">
      <c r="A9" s="217"/>
      <c r="B9" s="351"/>
      <c r="C9" s="15" t="s">
        <v>15</v>
      </c>
      <c r="D9" s="29">
        <v>1086737.3999999999</v>
      </c>
      <c r="E9" s="46" t="s">
        <v>16</v>
      </c>
      <c r="F9" s="46" t="s">
        <v>17</v>
      </c>
    </row>
    <row r="10" spans="1:6" ht="140.25" x14ac:dyDescent="0.25">
      <c r="A10" s="216" t="s">
        <v>531</v>
      </c>
      <c r="B10" s="352" t="s">
        <v>315</v>
      </c>
      <c r="C10" s="46" t="s">
        <v>532</v>
      </c>
      <c r="D10" s="29">
        <v>173000</v>
      </c>
      <c r="E10" s="46" t="s">
        <v>533</v>
      </c>
      <c r="F10" s="46" t="s">
        <v>534</v>
      </c>
    </row>
    <row r="11" spans="1:6" ht="76.5" x14ac:dyDescent="0.25">
      <c r="A11" s="218"/>
      <c r="B11" s="353"/>
      <c r="C11" s="46" t="s">
        <v>535</v>
      </c>
      <c r="D11" s="29">
        <v>80000</v>
      </c>
      <c r="E11" s="109" t="s">
        <v>536</v>
      </c>
      <c r="F11" s="23" t="s">
        <v>537</v>
      </c>
    </row>
    <row r="12" spans="1:6" ht="38.25" x14ac:dyDescent="0.25">
      <c r="A12" s="216" t="s">
        <v>538</v>
      </c>
      <c r="B12" s="213" t="s">
        <v>310</v>
      </c>
      <c r="C12" s="213" t="s">
        <v>539</v>
      </c>
      <c r="D12" s="219">
        <v>200000</v>
      </c>
      <c r="E12" s="213" t="s">
        <v>540</v>
      </c>
      <c r="F12" s="46" t="s">
        <v>541</v>
      </c>
    </row>
    <row r="13" spans="1:6" ht="51" x14ac:dyDescent="0.25">
      <c r="A13" s="217"/>
      <c r="B13" s="214"/>
      <c r="C13" s="215"/>
      <c r="D13" s="221"/>
      <c r="E13" s="215"/>
      <c r="F13" s="46" t="s">
        <v>542</v>
      </c>
    </row>
    <row r="14" spans="1:6" ht="38.25" x14ac:dyDescent="0.25">
      <c r="A14" s="217"/>
      <c r="B14" s="214"/>
      <c r="C14" s="213" t="s">
        <v>543</v>
      </c>
      <c r="D14" s="261">
        <v>340000</v>
      </c>
      <c r="E14" s="299" t="s">
        <v>544</v>
      </c>
      <c r="F14" s="46" t="s">
        <v>545</v>
      </c>
    </row>
    <row r="15" spans="1:6" ht="38.25" x14ac:dyDescent="0.25">
      <c r="A15" s="217"/>
      <c r="B15" s="214"/>
      <c r="C15" s="214"/>
      <c r="D15" s="262"/>
      <c r="E15" s="299"/>
      <c r="F15" s="46" t="s">
        <v>546</v>
      </c>
    </row>
    <row r="16" spans="1:6" ht="38.25" x14ac:dyDescent="0.25">
      <c r="A16" s="217"/>
      <c r="B16" s="214"/>
      <c r="C16" s="214"/>
      <c r="D16" s="262"/>
      <c r="E16" s="299"/>
      <c r="F16" s="46" t="s">
        <v>547</v>
      </c>
    </row>
    <row r="17" spans="1:6" ht="38.25" x14ac:dyDescent="0.25">
      <c r="A17" s="217"/>
      <c r="B17" s="214"/>
      <c r="C17" s="214"/>
      <c r="D17" s="262"/>
      <c r="E17" s="299"/>
      <c r="F17" s="46" t="s">
        <v>548</v>
      </c>
    </row>
    <row r="18" spans="1:6" ht="38.25" x14ac:dyDescent="0.25">
      <c r="A18" s="217"/>
      <c r="B18" s="214"/>
      <c r="C18" s="214"/>
      <c r="D18" s="262"/>
      <c r="E18" s="299"/>
      <c r="F18" s="46" t="s">
        <v>549</v>
      </c>
    </row>
    <row r="19" spans="1:6" ht="38.25" x14ac:dyDescent="0.25">
      <c r="A19" s="218"/>
      <c r="B19" s="215"/>
      <c r="C19" s="215"/>
      <c r="D19" s="263"/>
      <c r="E19" s="299"/>
      <c r="F19" s="46" t="s">
        <v>550</v>
      </c>
    </row>
    <row r="20" spans="1:6" ht="38.25" x14ac:dyDescent="0.25">
      <c r="A20" s="216" t="s">
        <v>551</v>
      </c>
      <c r="B20" s="216" t="s">
        <v>315</v>
      </c>
      <c r="C20" s="213" t="s">
        <v>552</v>
      </c>
      <c r="D20" s="261">
        <v>700000</v>
      </c>
      <c r="E20" s="213" t="s">
        <v>553</v>
      </c>
      <c r="F20" s="46" t="s">
        <v>554</v>
      </c>
    </row>
    <row r="21" spans="1:6" ht="114.75" x14ac:dyDescent="0.25">
      <c r="A21" s="217"/>
      <c r="B21" s="217"/>
      <c r="C21" s="214"/>
      <c r="D21" s="262"/>
      <c r="E21" s="214"/>
      <c r="F21" s="46" t="s">
        <v>555</v>
      </c>
    </row>
    <row r="22" spans="1:6" ht="89.25" x14ac:dyDescent="0.25">
      <c r="A22" s="217"/>
      <c r="B22" s="217"/>
      <c r="C22" s="214"/>
      <c r="D22" s="262"/>
      <c r="E22" s="214"/>
      <c r="F22" s="46" t="s">
        <v>556</v>
      </c>
    </row>
    <row r="23" spans="1:6" ht="51" x14ac:dyDescent="0.25">
      <c r="A23" s="218"/>
      <c r="B23" s="218"/>
      <c r="C23" s="215"/>
      <c r="D23" s="263"/>
      <c r="E23" s="215"/>
      <c r="F23" s="46" t="s">
        <v>557</v>
      </c>
    </row>
    <row r="24" spans="1:6" ht="38.25" x14ac:dyDescent="0.25">
      <c r="A24" s="216" t="s">
        <v>558</v>
      </c>
      <c r="B24" s="216" t="s">
        <v>528</v>
      </c>
      <c r="C24" s="50" t="s">
        <v>27</v>
      </c>
      <c r="D24" s="29">
        <v>224548.00000000003</v>
      </c>
      <c r="E24" s="46" t="s">
        <v>559</v>
      </c>
      <c r="F24" s="46" t="s">
        <v>560</v>
      </c>
    </row>
    <row r="25" spans="1:6" ht="51" x14ac:dyDescent="0.25">
      <c r="A25" s="217"/>
      <c r="B25" s="217"/>
      <c r="C25" s="216" t="s">
        <v>67</v>
      </c>
      <c r="D25" s="219">
        <v>7405077.4332533898</v>
      </c>
      <c r="E25" s="354" t="s">
        <v>561</v>
      </c>
      <c r="F25" s="46" t="s">
        <v>562</v>
      </c>
    </row>
    <row r="26" spans="1:6" x14ac:dyDescent="0.25">
      <c r="A26" s="217"/>
      <c r="B26" s="217"/>
      <c r="C26" s="217"/>
      <c r="D26" s="220"/>
      <c r="E26" s="355"/>
      <c r="F26" s="46" t="s">
        <v>563</v>
      </c>
    </row>
    <row r="27" spans="1:6" ht="25.5" x14ac:dyDescent="0.25">
      <c r="A27" s="217"/>
      <c r="B27" s="217"/>
      <c r="C27" s="217"/>
      <c r="D27" s="220"/>
      <c r="E27" s="355"/>
      <c r="F27" s="46" t="s">
        <v>564</v>
      </c>
    </row>
    <row r="28" spans="1:6" x14ac:dyDescent="0.25">
      <c r="A28" s="217"/>
      <c r="B28" s="218"/>
      <c r="C28" s="218"/>
      <c r="D28" s="221"/>
      <c r="E28" s="356"/>
      <c r="F28" s="46" t="s">
        <v>565</v>
      </c>
    </row>
    <row r="29" spans="1:6" ht="38.25" x14ac:dyDescent="0.25">
      <c r="A29" s="217"/>
      <c r="B29" s="213" t="s">
        <v>310</v>
      </c>
      <c r="C29" s="213" t="s">
        <v>566</v>
      </c>
      <c r="D29" s="219">
        <v>5216563</v>
      </c>
      <c r="E29" s="46" t="s">
        <v>567</v>
      </c>
      <c r="F29" s="46" t="s">
        <v>568</v>
      </c>
    </row>
    <row r="30" spans="1:6" ht="114.75" x14ac:dyDescent="0.25">
      <c r="A30" s="217"/>
      <c r="B30" s="214"/>
      <c r="C30" s="214"/>
      <c r="D30" s="220"/>
      <c r="E30" s="46" t="s">
        <v>569</v>
      </c>
      <c r="F30" s="46" t="s">
        <v>570</v>
      </c>
    </row>
    <row r="31" spans="1:6" ht="114.75" x14ac:dyDescent="0.25">
      <c r="A31" s="217"/>
      <c r="B31" s="214"/>
      <c r="C31" s="215"/>
      <c r="D31" s="221"/>
      <c r="E31" s="46" t="s">
        <v>571</v>
      </c>
      <c r="F31" s="46" t="s">
        <v>572</v>
      </c>
    </row>
    <row r="32" spans="1:6" ht="63.75" x14ac:dyDescent="0.25">
      <c r="A32" s="217"/>
      <c r="B32" s="214"/>
      <c r="C32" s="213" t="s">
        <v>573</v>
      </c>
      <c r="D32" s="261">
        <v>116822.01999999999</v>
      </c>
      <c r="E32" s="23" t="s">
        <v>574</v>
      </c>
      <c r="F32" s="46" t="s">
        <v>575</v>
      </c>
    </row>
    <row r="33" spans="1:6" ht="76.5" x14ac:dyDescent="0.25">
      <c r="A33" s="217"/>
      <c r="B33" s="214"/>
      <c r="C33" s="215"/>
      <c r="D33" s="263"/>
      <c r="E33" s="46" t="s">
        <v>576</v>
      </c>
      <c r="F33" s="46" t="s">
        <v>577</v>
      </c>
    </row>
    <row r="34" spans="1:6" ht="51" x14ac:dyDescent="0.25">
      <c r="A34" s="217"/>
      <c r="B34" s="214"/>
      <c r="C34" s="213" t="s">
        <v>578</v>
      </c>
      <c r="D34" s="219">
        <v>193397.99977599995</v>
      </c>
      <c r="E34" s="46" t="s">
        <v>579</v>
      </c>
      <c r="F34" s="46" t="s">
        <v>580</v>
      </c>
    </row>
    <row r="35" spans="1:6" ht="89.25" x14ac:dyDescent="0.25">
      <c r="A35" s="217"/>
      <c r="B35" s="214"/>
      <c r="C35" s="215"/>
      <c r="D35" s="221"/>
      <c r="E35" s="46" t="s">
        <v>581</v>
      </c>
      <c r="F35" s="46" t="s">
        <v>582</v>
      </c>
    </row>
    <row r="36" spans="1:6" ht="63.75" x14ac:dyDescent="0.25">
      <c r="A36" s="217"/>
      <c r="B36" s="214"/>
      <c r="C36" s="213" t="s">
        <v>583</v>
      </c>
      <c r="D36" s="219">
        <v>2856441.72</v>
      </c>
      <c r="E36" s="46" t="s">
        <v>584</v>
      </c>
      <c r="F36" s="46" t="s">
        <v>585</v>
      </c>
    </row>
    <row r="37" spans="1:6" ht="63.75" x14ac:dyDescent="0.25">
      <c r="A37" s="217"/>
      <c r="B37" s="214"/>
      <c r="C37" s="215"/>
      <c r="D37" s="221"/>
      <c r="E37" s="46" t="s">
        <v>586</v>
      </c>
      <c r="F37" s="46" t="s">
        <v>587</v>
      </c>
    </row>
    <row r="38" spans="1:6" ht="63.75" x14ac:dyDescent="0.25">
      <c r="A38" s="217"/>
      <c r="B38" s="214"/>
      <c r="C38" s="213" t="s">
        <v>588</v>
      </c>
      <c r="D38" s="275">
        <v>203716</v>
      </c>
      <c r="E38" s="46" t="s">
        <v>589</v>
      </c>
      <c r="F38" s="46" t="s">
        <v>590</v>
      </c>
    </row>
    <row r="39" spans="1:6" ht="38.25" x14ac:dyDescent="0.25">
      <c r="A39" s="217"/>
      <c r="B39" s="214"/>
      <c r="C39" s="215"/>
      <c r="D39" s="276"/>
      <c r="E39" s="46" t="s">
        <v>591</v>
      </c>
      <c r="F39" s="46" t="s">
        <v>592</v>
      </c>
    </row>
    <row r="40" spans="1:6" ht="25.5" x14ac:dyDescent="0.25">
      <c r="A40" s="217"/>
      <c r="B40" s="214"/>
      <c r="C40" s="213" t="s">
        <v>593</v>
      </c>
      <c r="D40" s="261">
        <v>572366.93400000001</v>
      </c>
      <c r="E40" s="299" t="s">
        <v>594</v>
      </c>
      <c r="F40" s="46" t="s">
        <v>595</v>
      </c>
    </row>
    <row r="41" spans="1:6" ht="38.25" x14ac:dyDescent="0.25">
      <c r="A41" s="217"/>
      <c r="B41" s="214"/>
      <c r="C41" s="214"/>
      <c r="D41" s="262"/>
      <c r="E41" s="299"/>
      <c r="F41" s="46" t="s">
        <v>596</v>
      </c>
    </row>
    <row r="42" spans="1:6" ht="102" x14ac:dyDescent="0.25">
      <c r="A42" s="217"/>
      <c r="B42" s="214"/>
      <c r="C42" s="215"/>
      <c r="D42" s="263"/>
      <c r="E42" s="46" t="s">
        <v>597</v>
      </c>
      <c r="F42" s="46" t="s">
        <v>598</v>
      </c>
    </row>
    <row r="43" spans="1:6" ht="114.75" x14ac:dyDescent="0.25">
      <c r="A43" s="217"/>
      <c r="B43" s="214"/>
      <c r="C43" s="213" t="s">
        <v>599</v>
      </c>
      <c r="D43" s="261">
        <v>6413550</v>
      </c>
      <c r="E43" s="46" t="s">
        <v>600</v>
      </c>
      <c r="F43" s="46" t="s">
        <v>601</v>
      </c>
    </row>
    <row r="44" spans="1:6" ht="114.75" x14ac:dyDescent="0.25">
      <c r="A44" s="217"/>
      <c r="B44" s="214"/>
      <c r="C44" s="215"/>
      <c r="D44" s="263"/>
      <c r="E44" s="46" t="s">
        <v>602</v>
      </c>
      <c r="F44" s="46" t="s">
        <v>603</v>
      </c>
    </row>
    <row r="45" spans="1:6" ht="102" x14ac:dyDescent="0.25">
      <c r="A45" s="217"/>
      <c r="B45" s="214"/>
      <c r="C45" s="213" t="s">
        <v>604</v>
      </c>
      <c r="D45" s="261">
        <v>152410.44999999998</v>
      </c>
      <c r="E45" s="46" t="s">
        <v>605</v>
      </c>
      <c r="F45" s="46" t="s">
        <v>606</v>
      </c>
    </row>
    <row r="46" spans="1:6" ht="89.25" x14ac:dyDescent="0.25">
      <c r="A46" s="217"/>
      <c r="B46" s="214"/>
      <c r="C46" s="215"/>
      <c r="D46" s="263"/>
      <c r="E46" s="46" t="s">
        <v>607</v>
      </c>
      <c r="F46" s="46" t="s">
        <v>608</v>
      </c>
    </row>
    <row r="47" spans="1:6" ht="25.5" x14ac:dyDescent="0.25">
      <c r="A47" s="217"/>
      <c r="B47" s="214"/>
      <c r="C47" s="213" t="s">
        <v>609</v>
      </c>
      <c r="D47" s="261">
        <v>470470.99500000005</v>
      </c>
      <c r="E47" s="299" t="s">
        <v>610</v>
      </c>
      <c r="F47" s="46" t="s">
        <v>611</v>
      </c>
    </row>
    <row r="48" spans="1:6" ht="114.75" x14ac:dyDescent="0.25">
      <c r="A48" s="217"/>
      <c r="B48" s="214"/>
      <c r="C48" s="214"/>
      <c r="D48" s="262"/>
      <c r="E48" s="299"/>
      <c r="F48" s="46" t="s">
        <v>612</v>
      </c>
    </row>
    <row r="49" spans="1:6" ht="25.5" x14ac:dyDescent="0.25">
      <c r="A49" s="217"/>
      <c r="B49" s="214"/>
      <c r="C49" s="214"/>
      <c r="D49" s="262"/>
      <c r="E49" s="299"/>
      <c r="F49" s="46" t="s">
        <v>613</v>
      </c>
    </row>
    <row r="50" spans="1:6" ht="102" x14ac:dyDescent="0.25">
      <c r="A50" s="217"/>
      <c r="B50" s="214"/>
      <c r="C50" s="215"/>
      <c r="D50" s="263"/>
      <c r="E50" s="299"/>
      <c r="F50" s="46" t="s">
        <v>614</v>
      </c>
    </row>
    <row r="51" spans="1:6" ht="140.25" x14ac:dyDescent="0.25">
      <c r="A51" s="217"/>
      <c r="B51" s="214"/>
      <c r="C51" s="213" t="s">
        <v>615</v>
      </c>
      <c r="D51" s="261">
        <v>338833.39111999999</v>
      </c>
      <c r="E51" s="46" t="s">
        <v>616</v>
      </c>
      <c r="F51" s="46" t="s">
        <v>617</v>
      </c>
    </row>
    <row r="52" spans="1:6" ht="63.75" x14ac:dyDescent="0.25">
      <c r="A52" s="217"/>
      <c r="B52" s="214"/>
      <c r="C52" s="215"/>
      <c r="D52" s="263"/>
      <c r="E52" s="46" t="s">
        <v>618</v>
      </c>
      <c r="F52" s="46" t="s">
        <v>619</v>
      </c>
    </row>
    <row r="53" spans="1:6" ht="140.25" x14ac:dyDescent="0.25">
      <c r="A53" s="217"/>
      <c r="B53" s="214"/>
      <c r="C53" s="213" t="s">
        <v>620</v>
      </c>
      <c r="D53" s="261">
        <v>74464.27</v>
      </c>
      <c r="E53" s="46" t="s">
        <v>621</v>
      </c>
      <c r="F53" s="46" t="s">
        <v>622</v>
      </c>
    </row>
    <row r="54" spans="1:6" ht="76.5" x14ac:dyDescent="0.25">
      <c r="A54" s="217"/>
      <c r="B54" s="214"/>
      <c r="C54" s="214"/>
      <c r="D54" s="262"/>
      <c r="E54" s="46" t="s">
        <v>623</v>
      </c>
      <c r="F54" s="46" t="s">
        <v>624</v>
      </c>
    </row>
    <row r="55" spans="1:6" ht="76.5" x14ac:dyDescent="0.25">
      <c r="A55" s="217"/>
      <c r="B55" s="214"/>
      <c r="C55" s="214"/>
      <c r="D55" s="262"/>
      <c r="E55" s="46" t="s">
        <v>625</v>
      </c>
      <c r="F55" s="46" t="s">
        <v>626</v>
      </c>
    </row>
    <row r="56" spans="1:6" ht="51" x14ac:dyDescent="0.25">
      <c r="A56" s="217"/>
      <c r="B56" s="214"/>
      <c r="C56" s="214"/>
      <c r="D56" s="262"/>
      <c r="E56" s="46" t="s">
        <v>627</v>
      </c>
      <c r="F56" s="46" t="s">
        <v>628</v>
      </c>
    </row>
    <row r="57" spans="1:6" ht="51" x14ac:dyDescent="0.25">
      <c r="A57" s="217"/>
      <c r="B57" s="214"/>
      <c r="C57" s="215"/>
      <c r="D57" s="263"/>
      <c r="E57" s="46" t="s">
        <v>629</v>
      </c>
      <c r="F57" s="46" t="s">
        <v>630</v>
      </c>
    </row>
    <row r="58" spans="1:6" ht="89.25" x14ac:dyDescent="0.25">
      <c r="A58" s="217"/>
      <c r="B58" s="214"/>
      <c r="C58" s="213" t="s">
        <v>631</v>
      </c>
      <c r="D58" s="219">
        <v>159925.32999999999</v>
      </c>
      <c r="E58" s="46" t="s">
        <v>632</v>
      </c>
      <c r="F58" s="46" t="s">
        <v>633</v>
      </c>
    </row>
    <row r="59" spans="1:6" ht="63.75" x14ac:dyDescent="0.25">
      <c r="A59" s="217"/>
      <c r="B59" s="214"/>
      <c r="C59" s="215"/>
      <c r="D59" s="221"/>
      <c r="E59" s="109" t="s">
        <v>634</v>
      </c>
      <c r="F59" s="46" t="s">
        <v>635</v>
      </c>
    </row>
    <row r="60" spans="1:6" ht="102" x14ac:dyDescent="0.25">
      <c r="A60" s="217"/>
      <c r="B60" s="214"/>
      <c r="C60" s="213" t="s">
        <v>636</v>
      </c>
      <c r="D60" s="261">
        <v>93111</v>
      </c>
      <c r="E60" s="299" t="s">
        <v>637</v>
      </c>
      <c r="F60" s="46" t="s">
        <v>638</v>
      </c>
    </row>
    <row r="61" spans="1:6" ht="76.5" x14ac:dyDescent="0.25">
      <c r="A61" s="217"/>
      <c r="B61" s="214"/>
      <c r="C61" s="214"/>
      <c r="D61" s="262"/>
      <c r="E61" s="299"/>
      <c r="F61" s="46" t="s">
        <v>639</v>
      </c>
    </row>
    <row r="62" spans="1:6" ht="140.25" x14ac:dyDescent="0.25">
      <c r="A62" s="217"/>
      <c r="B62" s="214"/>
      <c r="C62" s="214"/>
      <c r="D62" s="262"/>
      <c r="E62" s="299"/>
      <c r="F62" s="46" t="s">
        <v>640</v>
      </c>
    </row>
    <row r="63" spans="1:6" ht="63.75" x14ac:dyDescent="0.25">
      <c r="A63" s="218"/>
      <c r="B63" s="215"/>
      <c r="C63" s="215"/>
      <c r="D63" s="263"/>
      <c r="E63" s="299"/>
      <c r="F63" s="46" t="s">
        <v>641</v>
      </c>
    </row>
    <row r="64" spans="1:6" x14ac:dyDescent="0.25">
      <c r="A64" s="246" t="s">
        <v>175</v>
      </c>
      <c r="B64" s="247"/>
      <c r="C64" s="248"/>
      <c r="D64" s="10">
        <f>SUM(D6:D60)</f>
        <v>27240942.903149389</v>
      </c>
      <c r="E64" s="10"/>
      <c r="F64" s="10"/>
    </row>
  </sheetData>
  <mergeCells count="64">
    <mergeCell ref="E60:E63"/>
    <mergeCell ref="B29:B63"/>
    <mergeCell ref="C29:C31"/>
    <mergeCell ref="D29:D31"/>
    <mergeCell ref="C58:C59"/>
    <mergeCell ref="D58:D59"/>
    <mergeCell ref="C60:C63"/>
    <mergeCell ref="D60:D63"/>
    <mergeCell ref="E40:E41"/>
    <mergeCell ref="C43:C44"/>
    <mergeCell ref="D43:D44"/>
    <mergeCell ref="A64:C64"/>
    <mergeCell ref="C47:C50"/>
    <mergeCell ref="D47:D50"/>
    <mergeCell ref="E47:E50"/>
    <mergeCell ref="C51:C52"/>
    <mergeCell ref="D51:D52"/>
    <mergeCell ref="C53:C57"/>
    <mergeCell ref="D53:D57"/>
    <mergeCell ref="A24:A63"/>
    <mergeCell ref="B24:B28"/>
    <mergeCell ref="C25:C28"/>
    <mergeCell ref="D25:D28"/>
    <mergeCell ref="E25:E28"/>
    <mergeCell ref="C45:C46"/>
    <mergeCell ref="D45:D46"/>
    <mergeCell ref="C34:C35"/>
    <mergeCell ref="D34:D35"/>
    <mergeCell ref="C36:C37"/>
    <mergeCell ref="D36:D37"/>
    <mergeCell ref="C38:C39"/>
    <mergeCell ref="D38:D39"/>
    <mergeCell ref="C40:C42"/>
    <mergeCell ref="D40:D42"/>
    <mergeCell ref="C32:C33"/>
    <mergeCell ref="D32:D33"/>
    <mergeCell ref="E12:E13"/>
    <mergeCell ref="C14:C19"/>
    <mergeCell ref="D14:D19"/>
    <mergeCell ref="E14:E19"/>
    <mergeCell ref="D12:D13"/>
    <mergeCell ref="A20:A23"/>
    <mergeCell ref="B20:B23"/>
    <mergeCell ref="C20:C23"/>
    <mergeCell ref="D20:D23"/>
    <mergeCell ref="E20:E23"/>
    <mergeCell ref="A10:A11"/>
    <mergeCell ref="B10:B11"/>
    <mergeCell ref="A12:A19"/>
    <mergeCell ref="B12:B19"/>
    <mergeCell ref="C12:C13"/>
    <mergeCell ref="A6:A9"/>
    <mergeCell ref="B6:B7"/>
    <mergeCell ref="C6:C7"/>
    <mergeCell ref="D6:D7"/>
    <mergeCell ref="E6:E7"/>
    <mergeCell ref="B8:B9"/>
    <mergeCell ref="A1:F1"/>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paperSize="9" scale="7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COOR ALCALDIA</vt:lpstr>
      <vt:lpstr>ADMINISTRACION GENERAL</vt:lpstr>
      <vt:lpstr>PLANIFICACION</vt:lpstr>
      <vt:lpstr>COMUNICACION</vt:lpstr>
      <vt:lpstr>AG CONTROL</vt:lpstr>
      <vt:lpstr>EDUCACION</vt:lpstr>
      <vt:lpstr>CULTURA</vt:lpstr>
      <vt:lpstr>SALUD</vt:lpstr>
      <vt:lpstr>INCLUSION SOCIAL</vt:lpstr>
      <vt:lpstr>SEGURIDAD</vt:lpstr>
      <vt:lpstr>MOVILIDAD</vt:lpstr>
      <vt:lpstr>TERRITORIO</vt:lpstr>
      <vt:lpstr>COOR TERRITORIAL</vt:lpstr>
      <vt:lpstr>AMBIENTE</vt:lpstr>
      <vt:lpstr>DES PRODUCTIVO</vt:lpstr>
      <vt:lpstr>AG. COMERCIO</vt:lpstr>
      <vt:lpstr>'COOR ALCALDIA'!Área_de_impresión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Elizabeth Tipán Villacis</dc:creator>
  <cp:lastModifiedBy>Paulina Tipán</cp:lastModifiedBy>
  <cp:lastPrinted>2015-11-17T13:25:25Z</cp:lastPrinted>
  <dcterms:created xsi:type="dcterms:W3CDTF">2015-11-16T15:21:39Z</dcterms:created>
  <dcterms:modified xsi:type="dcterms:W3CDTF">2015-12-09T22:56:16Z</dcterms:modified>
</cp:coreProperties>
</file>