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Hoja1" sheetId="1" r:id="rId1"/>
    <sheet name="Hoja2" sheetId="2" r:id="rId2"/>
  </sheets>
  <definedNames>
    <definedName name="_xlnm._FilterDatabase" localSheetId="0" hidden="1">'Hoja1'!$A$4:$T$31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<sst xmlns="http://schemas.openxmlformats.org/spreadsheetml/2006/main" count="99" uniqueCount="60">
  <si>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CONCESIÓN ONEROSA DE DERECHOS DE USO DE SUELO Y EDIFICABILIDAD </t>
  </si>
  <si>
    <t>Holiday Inn</t>
  </si>
  <si>
    <t>Citi Val</t>
  </si>
  <si>
    <t>Nápoles 8 pisos</t>
  </si>
  <si>
    <t>Nápoles 4 pisos</t>
  </si>
  <si>
    <t>Nápoles 2 pisos</t>
  </si>
  <si>
    <t>Nápoles comercio</t>
  </si>
  <si>
    <t>Nápoles equipamiento</t>
  </si>
  <si>
    <t>Imprenta Mariscal</t>
  </si>
  <si>
    <t>Reina del Quinche</t>
  </si>
  <si>
    <t>Flexiplast</t>
  </si>
  <si>
    <t>Printopac</t>
  </si>
  <si>
    <t>Tababela TBH</t>
  </si>
  <si>
    <t>Ilalo Nefol</t>
  </si>
  <si>
    <t xml:space="preserve">Centro comercial Llano Grande </t>
  </si>
  <si>
    <t>Vedere Tectum</t>
  </si>
  <si>
    <t>Santa Mónica</t>
  </si>
  <si>
    <t>Paraiso de Quitumbe</t>
  </si>
  <si>
    <t>No.</t>
  </si>
  <si>
    <t>Lomas de San Pedro</t>
  </si>
  <si>
    <t>AIVA</t>
  </si>
  <si>
    <t>Valor suelo</t>
  </si>
  <si>
    <t>factor de uso</t>
  </si>
  <si>
    <t>San Patricio 2 pisos</t>
  </si>
  <si>
    <t>San Patricio 6-9 pisos</t>
  </si>
  <si>
    <t>San Patricio  más  de 9 pisos</t>
  </si>
  <si>
    <t>San Sebastian 4 pisos</t>
  </si>
  <si>
    <t>San Sebastian 8 pisos</t>
  </si>
  <si>
    <t>San Sebastian 2y 3 pisos</t>
  </si>
  <si>
    <t>residencial</t>
  </si>
  <si>
    <t>Galpón cercha aporticada</t>
  </si>
  <si>
    <t>hotel</t>
  </si>
  <si>
    <t>Centro comercial B</t>
  </si>
  <si>
    <t>Dispensario</t>
  </si>
  <si>
    <t>Avalúo construcciones cubiertas</t>
  </si>
  <si>
    <t>m2 construcción</t>
  </si>
  <si>
    <t>Costo construcción</t>
  </si>
  <si>
    <t>total</t>
  </si>
  <si>
    <t>% captura</t>
  </si>
  <si>
    <t>Oficinas</t>
  </si>
  <si>
    <t>Rural central / hotelero</t>
  </si>
  <si>
    <t>urbano disperso</t>
  </si>
  <si>
    <t>Rural disperso</t>
  </si>
  <si>
    <t>urbano central</t>
  </si>
  <si>
    <t>Valor * factor</t>
  </si>
  <si>
    <t>Rural central / industria</t>
  </si>
  <si>
    <t>Rural central</t>
  </si>
  <si>
    <t>urbano disperso/ industria</t>
  </si>
  <si>
    <t>Categoría</t>
  </si>
  <si>
    <t>Área útil urbanizable *</t>
  </si>
  <si>
    <t>* Se tomó unicamente el área urbanizable de los lotes, no se consideró el área de vias, áreas verdes ni espacio público</t>
  </si>
  <si>
    <t>valor construcción**</t>
  </si>
  <si>
    <t>** Para el valor de la contrucción se tomó como referencia la categoría (E) es decir de primera, sin llegar a la de lujo</t>
  </si>
  <si>
    <t>Usos***</t>
  </si>
  <si>
    <t>*** Se tomó como base el uso preponderante en el proyecto.</t>
  </si>
  <si>
    <t>total 2</t>
  </si>
  <si>
    <t>Monto de captura con variable de uso</t>
  </si>
  <si>
    <t>monto de captura construcción</t>
  </si>
  <si>
    <t>Monto de captura 2</t>
  </si>
  <si>
    <t>% captura2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</si>
</sst>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0" fontId="0" fillId="0" borderId="10" xfId="0" applyBorder="1" applyAlignment="1">
      <alignment horizontal="center" vertical="center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3" fontId="0" fillId="0" borderId="10" xfId="46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10" xfId="0" applyFont="1" applyBorder="1" applyAlignment="1">
      <alignment horizontal="center" vertical="center"/>
    </xf>
    <xf numFmtId="43" fontId="0" fillId="0" borderId="0" xfId="46" applyFont="1" applyBorder="1" applyAlignment="1">
      <alignment/>
    </xf>
    <xf numFmtId="9" fontId="0" fillId="0" borderId="0" xfId="52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43" fontId="0" fillId="0" borderId="10" xfId="46" applyFont="1" applyFill="1" applyBorder="1" applyAlignment="1">
      <alignment/>
    </xf>
    <xf numFmtId="0" fontId="37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14" borderId="12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3" fontId="0" fillId="0" borderId="14" xfId="0" applyNumberFormat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0" fontId="0" fillId="17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11.421875" defaultRowHeight="15"/>
  <cols>
    <col min="1" max="1" width="6.00390625" style="0" customWidth="1"/>
    <col min="2" max="2" width="27.28125" style="0" customWidth="1"/>
    <col min="3" max="3" width="12.57421875" style="0" customWidth="1"/>
    <col min="5" max="5" width="15.7109375" style="0" customWidth="1"/>
    <col min="6" max="6" width="19.421875" style="0" customWidth="1"/>
    <col min="7" max="8" width="19.57421875" style="0" customWidth="1"/>
    <col min="9" max="9" width="24.7109375" style="0" customWidth="1"/>
    <col min="10" max="11" width="13.8515625" style="0" customWidth="1"/>
    <col min="12" max="14" width="17.421875" style="0" customWidth="1"/>
    <col min="17" max="17" width="23.8515625" style="0" customWidth="1"/>
    <col min="18" max="18" width="18.00390625" style="0" customWidth="1"/>
    <col min="19" max="19" width="17.57421875" style="0" customWidth="1"/>
    <col min="20" max="20" width="14.7109375" style="0" customWidth="1"/>
  </cols>
  <sheetData>
    <row r="1" spans="2:5" ht="15">
      <c r="B1" s="11"/>
      <c r="D1" s="1"/>
      <c r="E1" s="2"/>
    </row>
    <row r="2" spans="2:9" ht="21" customHeight="1">
      <c r="B2" s="54" t="s">
        <v>0</v>
      </c>
      <c r="C2" s="54"/>
      <c r="D2" s="54"/>
      <c r="E2" s="54"/>
      <c r="F2" s="54"/>
      <c r="G2" s="54"/>
      <c r="H2" s="54"/>
      <c r="I2" s="21"/>
    </row>
    <row r="3" spans="1:18" ht="15" customHeight="1">
      <c r="A3" s="6"/>
      <c r="B3" s="51"/>
      <c r="C3" s="51"/>
      <c r="D3" s="52"/>
      <c r="E3" s="52"/>
      <c r="F3" s="52"/>
      <c r="G3" s="52"/>
      <c r="H3" s="53"/>
      <c r="I3" s="18"/>
      <c r="J3" s="6"/>
      <c r="K3" s="6"/>
      <c r="L3" s="6"/>
      <c r="M3" s="6"/>
      <c r="N3" s="6"/>
      <c r="O3" s="6"/>
      <c r="P3" s="6"/>
      <c r="Q3" s="6"/>
      <c r="R3" s="6"/>
    </row>
    <row r="4" spans="1:20" ht="45">
      <c r="A4" s="15" t="s">
        <v>18</v>
      </c>
      <c r="B4" s="3"/>
      <c r="C4" s="5" t="s">
        <v>49</v>
      </c>
      <c r="D4" s="12" t="s">
        <v>20</v>
      </c>
      <c r="E4" s="4" t="s">
        <v>21</v>
      </c>
      <c r="F4" s="5" t="s">
        <v>35</v>
      </c>
      <c r="G4" s="5" t="s">
        <v>51</v>
      </c>
      <c r="H4" s="5" t="s">
        <v>36</v>
      </c>
      <c r="I4" s="5" t="s">
        <v>53</v>
      </c>
      <c r="J4" s="23" t="s">
        <v>22</v>
      </c>
      <c r="K4" s="23" t="s">
        <v>44</v>
      </c>
      <c r="L4" s="23" t="s">
        <v>34</v>
      </c>
      <c r="M4" s="23" t="s">
        <v>37</v>
      </c>
      <c r="N4" s="23" t="s">
        <v>55</v>
      </c>
      <c r="O4" s="23" t="s">
        <v>38</v>
      </c>
      <c r="P4" s="23" t="s">
        <v>59</v>
      </c>
      <c r="Q4" s="33" t="s">
        <v>48</v>
      </c>
      <c r="R4" s="34" t="s">
        <v>56</v>
      </c>
      <c r="S4" s="30" t="s">
        <v>57</v>
      </c>
      <c r="T4" s="46" t="s">
        <v>58</v>
      </c>
    </row>
    <row r="5" spans="1:20" ht="15">
      <c r="A5" s="15"/>
      <c r="B5" s="3"/>
      <c r="C5" s="5"/>
      <c r="D5" s="12"/>
      <c r="E5" s="4"/>
      <c r="F5" s="5"/>
      <c r="G5" s="5"/>
      <c r="H5" s="5"/>
      <c r="I5" s="5"/>
      <c r="J5" s="23"/>
      <c r="K5" s="23"/>
      <c r="L5" s="23"/>
      <c r="M5" s="23"/>
      <c r="N5" s="23"/>
      <c r="O5" s="23"/>
      <c r="P5" s="23"/>
      <c r="Q5" s="33"/>
      <c r="R5" s="35"/>
      <c r="S5" s="31"/>
      <c r="T5" s="32"/>
    </row>
    <row r="6" spans="1:20" ht="15.75" thickBot="1">
      <c r="A6" s="19">
        <v>1</v>
      </c>
      <c r="B6" s="6" t="s">
        <v>1</v>
      </c>
      <c r="C6" s="6">
        <v>13000</v>
      </c>
      <c r="D6" s="7">
        <v>35</v>
      </c>
      <c r="E6" s="20">
        <f>C6*D6</f>
        <v>455000</v>
      </c>
      <c r="F6" s="20">
        <v>23400</v>
      </c>
      <c r="G6" s="8">
        <v>720</v>
      </c>
      <c r="H6" s="8">
        <f>F6*G6</f>
        <v>16848000</v>
      </c>
      <c r="I6" s="8" t="s">
        <v>31</v>
      </c>
      <c r="J6" s="9">
        <v>2.07</v>
      </c>
      <c r="K6" s="9">
        <f>G6*J6</f>
        <v>1490.3999999999999</v>
      </c>
      <c r="L6" s="8">
        <f>K6*F6</f>
        <v>34875360</v>
      </c>
      <c r="M6" s="8">
        <f aca="true" t="shared" si="0" ref="M6:M31">L6+E6</f>
        <v>35330360</v>
      </c>
      <c r="N6" s="8">
        <f>SUM(H6,E6)</f>
        <v>17303000</v>
      </c>
      <c r="O6" s="6">
        <v>2</v>
      </c>
      <c r="P6" s="6">
        <v>2.5</v>
      </c>
      <c r="Q6" s="28" t="s">
        <v>40</v>
      </c>
      <c r="R6" s="36">
        <f>M6*O6%</f>
        <v>706607.2000000001</v>
      </c>
      <c r="S6" s="29">
        <f>N6*O6%</f>
        <v>346060</v>
      </c>
      <c r="T6" s="22">
        <f>N6*P6%</f>
        <v>432575</v>
      </c>
    </row>
    <row r="7" spans="1:20" ht="15">
      <c r="A7" s="47">
        <v>2</v>
      </c>
      <c r="B7" s="24" t="s">
        <v>25</v>
      </c>
      <c r="C7" s="6">
        <v>112956.60000000002</v>
      </c>
      <c r="D7" s="7">
        <v>65</v>
      </c>
      <c r="E7" s="20">
        <f>C7*D7</f>
        <v>7342179.000000001</v>
      </c>
      <c r="F7" s="20">
        <v>482385.52749999997</v>
      </c>
      <c r="G7" s="9">
        <v>1083</v>
      </c>
      <c r="H7" s="8">
        <f aca="true" t="shared" si="1" ref="H7:H31">F7*G7</f>
        <v>522423526.28249997</v>
      </c>
      <c r="I7" s="8" t="s">
        <v>39</v>
      </c>
      <c r="J7" s="9">
        <v>1.72</v>
      </c>
      <c r="K7" s="9">
        <f aca="true" t="shared" si="2" ref="K7:K31">G7*J7</f>
        <v>1862.76</v>
      </c>
      <c r="L7" s="8">
        <f aca="true" t="shared" si="3" ref="L7:L31">K7*F7</f>
        <v>898568465.2059</v>
      </c>
      <c r="M7" s="8">
        <f t="shared" si="0"/>
        <v>905910644.2059</v>
      </c>
      <c r="N7" s="8">
        <f aca="true" t="shared" si="4" ref="N7:N31">SUM(H7,E7)</f>
        <v>529765705.28249997</v>
      </c>
      <c r="O7" s="6">
        <v>1.25</v>
      </c>
      <c r="P7" s="6">
        <v>1.5</v>
      </c>
      <c r="Q7" s="28" t="s">
        <v>41</v>
      </c>
      <c r="R7" s="37">
        <f>M7*O7%</f>
        <v>11323883.05257375</v>
      </c>
      <c r="S7" s="29">
        <f aca="true" t="shared" si="5" ref="S7:S31">N7*O7%</f>
        <v>6622071.31603125</v>
      </c>
      <c r="T7" s="22">
        <f aca="true" t="shared" si="6" ref="T7:T31">N7*P7%</f>
        <v>7946485.579237499</v>
      </c>
    </row>
    <row r="8" spans="1:20" ht="15">
      <c r="A8" s="47"/>
      <c r="B8" s="24" t="s">
        <v>24</v>
      </c>
      <c r="C8" s="6">
        <v>252667.01999999993</v>
      </c>
      <c r="D8" s="7">
        <v>65</v>
      </c>
      <c r="E8" s="20">
        <f>C8*D8</f>
        <v>16423356.299999995</v>
      </c>
      <c r="F8" s="20">
        <v>902981.9805000001</v>
      </c>
      <c r="G8" s="9">
        <v>954</v>
      </c>
      <c r="H8" s="8">
        <f t="shared" si="1"/>
        <v>861444809.3970001</v>
      </c>
      <c r="I8" s="8" t="s">
        <v>39</v>
      </c>
      <c r="J8" s="9">
        <v>1.72</v>
      </c>
      <c r="K8" s="9">
        <f t="shared" si="2"/>
        <v>1640.8799999999999</v>
      </c>
      <c r="L8" s="8">
        <f t="shared" si="3"/>
        <v>1481685072.16284</v>
      </c>
      <c r="M8" s="8">
        <f t="shared" si="0"/>
        <v>1498108428.4628398</v>
      </c>
      <c r="N8" s="8">
        <f t="shared" si="4"/>
        <v>877868165.697</v>
      </c>
      <c r="O8" s="6">
        <v>1.25</v>
      </c>
      <c r="P8" s="6">
        <v>1.5</v>
      </c>
      <c r="Q8" s="28" t="s">
        <v>41</v>
      </c>
      <c r="R8" s="38">
        <f aca="true" t="shared" si="7" ref="R8:R31">M8*O8%</f>
        <v>18726355.3557855</v>
      </c>
      <c r="S8" s="29">
        <f t="shared" si="5"/>
        <v>10973352.0712125</v>
      </c>
      <c r="T8" s="22">
        <f t="shared" si="6"/>
        <v>13168022.485455</v>
      </c>
    </row>
    <row r="9" spans="1:20" ht="15.75" thickBot="1">
      <c r="A9" s="47"/>
      <c r="B9" s="24" t="s">
        <v>23</v>
      </c>
      <c r="C9" s="6">
        <v>20957.91</v>
      </c>
      <c r="D9" s="7">
        <v>65</v>
      </c>
      <c r="E9" s="20">
        <f>C9*D9</f>
        <v>1362264.15</v>
      </c>
      <c r="F9" s="20">
        <v>13828.571999999998</v>
      </c>
      <c r="G9" s="9">
        <v>720</v>
      </c>
      <c r="H9" s="8">
        <f t="shared" si="1"/>
        <v>9956571.839999998</v>
      </c>
      <c r="I9" s="9" t="s">
        <v>29</v>
      </c>
      <c r="J9" s="9">
        <v>1</v>
      </c>
      <c r="K9" s="9">
        <f t="shared" si="2"/>
        <v>720</v>
      </c>
      <c r="L9" s="8">
        <f t="shared" si="3"/>
        <v>9956571.839999998</v>
      </c>
      <c r="M9" s="8">
        <f t="shared" si="0"/>
        <v>11318835.989999998</v>
      </c>
      <c r="N9" s="8">
        <f t="shared" si="4"/>
        <v>11318835.989999998</v>
      </c>
      <c r="O9" s="6">
        <v>1.25</v>
      </c>
      <c r="P9" s="6">
        <v>1.5</v>
      </c>
      <c r="Q9" s="28" t="s">
        <v>41</v>
      </c>
      <c r="R9" s="39">
        <f t="shared" si="7"/>
        <v>141485.449875</v>
      </c>
      <c r="S9" s="29">
        <f t="shared" si="5"/>
        <v>141485.449875</v>
      </c>
      <c r="T9" s="22">
        <f t="shared" si="6"/>
        <v>169782.53984999997</v>
      </c>
    </row>
    <row r="10" spans="1:20" ht="15">
      <c r="A10" s="47">
        <v>3</v>
      </c>
      <c r="B10" s="47" t="s">
        <v>2</v>
      </c>
      <c r="C10" s="6">
        <v>57933</v>
      </c>
      <c r="D10" s="7">
        <v>19</v>
      </c>
      <c r="E10" s="20">
        <f aca="true" t="shared" si="8" ref="E10:E31">C10*D10</f>
        <v>1100727</v>
      </c>
      <c r="F10" s="20">
        <v>60829.65</v>
      </c>
      <c r="G10" s="9">
        <v>720</v>
      </c>
      <c r="H10" s="8">
        <f t="shared" si="1"/>
        <v>43797348</v>
      </c>
      <c r="I10" s="9" t="s">
        <v>29</v>
      </c>
      <c r="J10" s="25">
        <v>1</v>
      </c>
      <c r="K10" s="9">
        <f t="shared" si="2"/>
        <v>720</v>
      </c>
      <c r="L10" s="8">
        <f t="shared" si="3"/>
        <v>43797348</v>
      </c>
      <c r="M10" s="8">
        <f t="shared" si="0"/>
        <v>44898075</v>
      </c>
      <c r="N10" s="8">
        <f t="shared" si="4"/>
        <v>44898075</v>
      </c>
      <c r="O10" s="6">
        <v>3.75</v>
      </c>
      <c r="P10" s="6">
        <v>6</v>
      </c>
      <c r="Q10" s="28" t="s">
        <v>42</v>
      </c>
      <c r="R10" s="40">
        <f t="shared" si="7"/>
        <v>1683677.8125</v>
      </c>
      <c r="S10" s="29">
        <f t="shared" si="5"/>
        <v>1683677.8125</v>
      </c>
      <c r="T10" s="22">
        <f t="shared" si="6"/>
        <v>2693884.5</v>
      </c>
    </row>
    <row r="11" spans="1:20" ht="15">
      <c r="A11" s="47"/>
      <c r="B11" s="47"/>
      <c r="C11" s="6">
        <v>77594</v>
      </c>
      <c r="D11" s="7">
        <v>19</v>
      </c>
      <c r="E11" s="20">
        <f t="shared" si="8"/>
        <v>1474286</v>
      </c>
      <c r="F11" s="20">
        <v>77594</v>
      </c>
      <c r="G11" s="9">
        <v>720</v>
      </c>
      <c r="H11" s="8">
        <f t="shared" si="1"/>
        <v>55867680</v>
      </c>
      <c r="I11" s="9" t="s">
        <v>29</v>
      </c>
      <c r="J11" s="25">
        <v>1</v>
      </c>
      <c r="K11" s="9">
        <f t="shared" si="2"/>
        <v>720</v>
      </c>
      <c r="L11" s="8">
        <f t="shared" si="3"/>
        <v>55867680</v>
      </c>
      <c r="M11" s="8">
        <f t="shared" si="0"/>
        <v>57341966</v>
      </c>
      <c r="N11" s="8">
        <f t="shared" si="4"/>
        <v>57341966</v>
      </c>
      <c r="O11" s="6">
        <v>3.75</v>
      </c>
      <c r="P11" s="6">
        <v>6</v>
      </c>
      <c r="Q11" s="28" t="s">
        <v>42</v>
      </c>
      <c r="R11" s="41">
        <f t="shared" si="7"/>
        <v>2150323.725</v>
      </c>
      <c r="S11" s="29">
        <f t="shared" si="5"/>
        <v>2150323.725</v>
      </c>
      <c r="T11" s="22">
        <f t="shared" si="6"/>
        <v>3440517.96</v>
      </c>
    </row>
    <row r="12" spans="1:20" ht="15.75" thickBot="1">
      <c r="A12" s="47"/>
      <c r="B12" s="47"/>
      <c r="C12" s="6">
        <v>45667</v>
      </c>
      <c r="D12" s="7">
        <v>19</v>
      </c>
      <c r="E12" s="20">
        <f t="shared" si="8"/>
        <v>867673</v>
      </c>
      <c r="F12" s="20">
        <v>45667</v>
      </c>
      <c r="G12" s="9">
        <v>720</v>
      </c>
      <c r="H12" s="8">
        <f t="shared" si="1"/>
        <v>32880240</v>
      </c>
      <c r="I12" s="9" t="s">
        <v>29</v>
      </c>
      <c r="J12" s="25">
        <v>1</v>
      </c>
      <c r="K12" s="9">
        <f t="shared" si="2"/>
        <v>720</v>
      </c>
      <c r="L12" s="8">
        <f t="shared" si="3"/>
        <v>32880240</v>
      </c>
      <c r="M12" s="8">
        <f t="shared" si="0"/>
        <v>33747913</v>
      </c>
      <c r="N12" s="8">
        <f t="shared" si="4"/>
        <v>33747913</v>
      </c>
      <c r="O12" s="6">
        <v>3.75</v>
      </c>
      <c r="P12" s="6">
        <v>6</v>
      </c>
      <c r="Q12" s="28" t="s">
        <v>42</v>
      </c>
      <c r="R12" s="42">
        <f t="shared" si="7"/>
        <v>1265546.7375</v>
      </c>
      <c r="S12" s="29">
        <f t="shared" si="5"/>
        <v>1265546.7375</v>
      </c>
      <c r="T12" s="22">
        <f t="shared" si="6"/>
        <v>2024874.78</v>
      </c>
    </row>
    <row r="13" spans="1:20" ht="15">
      <c r="A13" s="47">
        <v>4</v>
      </c>
      <c r="B13" s="6" t="s">
        <v>3</v>
      </c>
      <c r="C13" s="6">
        <v>57664.43890000001</v>
      </c>
      <c r="D13" s="7">
        <v>30</v>
      </c>
      <c r="E13" s="20">
        <f t="shared" si="8"/>
        <v>1729933.1670000004</v>
      </c>
      <c r="F13" s="20">
        <v>115647.42520000001</v>
      </c>
      <c r="G13" s="8">
        <v>1083</v>
      </c>
      <c r="H13" s="8">
        <f t="shared" si="1"/>
        <v>125246161.4916</v>
      </c>
      <c r="I13" s="8" t="s">
        <v>39</v>
      </c>
      <c r="J13" s="9">
        <v>1.72</v>
      </c>
      <c r="K13" s="9">
        <f t="shared" si="2"/>
        <v>1862.76</v>
      </c>
      <c r="L13" s="8">
        <f t="shared" si="3"/>
        <v>215423397.765552</v>
      </c>
      <c r="M13" s="8">
        <f t="shared" si="0"/>
        <v>217153330.932552</v>
      </c>
      <c r="N13" s="8">
        <f t="shared" si="4"/>
        <v>126976094.6586</v>
      </c>
      <c r="O13" s="6">
        <v>3.75</v>
      </c>
      <c r="P13" s="6">
        <v>6</v>
      </c>
      <c r="Q13" s="28" t="s">
        <v>42</v>
      </c>
      <c r="R13" s="37">
        <f t="shared" si="7"/>
        <v>8143249.9099707</v>
      </c>
      <c r="S13" s="29">
        <f t="shared" si="5"/>
        <v>4761603.5496975</v>
      </c>
      <c r="T13" s="22">
        <f t="shared" si="6"/>
        <v>7618565.679516</v>
      </c>
    </row>
    <row r="14" spans="1:20" ht="15">
      <c r="A14" s="47"/>
      <c r="B14" s="6" t="s">
        <v>4</v>
      </c>
      <c r="C14" s="6">
        <v>65911.5206</v>
      </c>
      <c r="D14" s="7">
        <v>30</v>
      </c>
      <c r="E14" s="20">
        <f t="shared" si="8"/>
        <v>1977345.618</v>
      </c>
      <c r="F14" s="20">
        <v>65911.5206</v>
      </c>
      <c r="G14" s="8">
        <v>806</v>
      </c>
      <c r="H14" s="8">
        <f t="shared" si="1"/>
        <v>53124685.6036</v>
      </c>
      <c r="I14" s="8" t="s">
        <v>39</v>
      </c>
      <c r="J14" s="9">
        <v>1.72</v>
      </c>
      <c r="K14" s="9">
        <f t="shared" si="2"/>
        <v>1386.32</v>
      </c>
      <c r="L14" s="8">
        <f t="shared" si="3"/>
        <v>91374459.238192</v>
      </c>
      <c r="M14" s="8">
        <f t="shared" si="0"/>
        <v>93351804.85619201</v>
      </c>
      <c r="N14" s="8">
        <f t="shared" si="4"/>
        <v>55102031.2216</v>
      </c>
      <c r="O14" s="6">
        <v>3.75</v>
      </c>
      <c r="P14" s="6">
        <v>6</v>
      </c>
      <c r="Q14" s="28" t="s">
        <v>42</v>
      </c>
      <c r="R14" s="38">
        <f t="shared" si="7"/>
        <v>3500692.6821072004</v>
      </c>
      <c r="S14" s="29">
        <f t="shared" si="5"/>
        <v>2066326.17081</v>
      </c>
      <c r="T14" s="22">
        <f t="shared" si="6"/>
        <v>3306121.873296</v>
      </c>
    </row>
    <row r="15" spans="1:20" ht="15">
      <c r="A15" s="47"/>
      <c r="B15" s="6" t="s">
        <v>5</v>
      </c>
      <c r="C15" s="6">
        <v>401977.61490000016</v>
      </c>
      <c r="D15" s="7">
        <v>30</v>
      </c>
      <c r="E15" s="20">
        <f t="shared" si="8"/>
        <v>12059328.447000004</v>
      </c>
      <c r="F15" s="20">
        <v>200988.80745000008</v>
      </c>
      <c r="G15" s="8">
        <v>720</v>
      </c>
      <c r="H15" s="8">
        <f t="shared" si="1"/>
        <v>144711941.36400005</v>
      </c>
      <c r="I15" s="9" t="s">
        <v>29</v>
      </c>
      <c r="J15" s="25">
        <v>1</v>
      </c>
      <c r="K15" s="9">
        <f t="shared" si="2"/>
        <v>720</v>
      </c>
      <c r="L15" s="8">
        <f t="shared" si="3"/>
        <v>144711941.36400005</v>
      </c>
      <c r="M15" s="8">
        <f t="shared" si="0"/>
        <v>156771269.81100005</v>
      </c>
      <c r="N15" s="8">
        <f t="shared" si="4"/>
        <v>156771269.81100005</v>
      </c>
      <c r="O15" s="6">
        <v>3.75</v>
      </c>
      <c r="P15" s="6">
        <v>6</v>
      </c>
      <c r="Q15" s="28" t="s">
        <v>42</v>
      </c>
      <c r="R15" s="38">
        <f t="shared" si="7"/>
        <v>5878922.617912502</v>
      </c>
      <c r="S15" s="29">
        <f t="shared" si="5"/>
        <v>5878922.617912502</v>
      </c>
      <c r="T15" s="22">
        <f t="shared" si="6"/>
        <v>9406276.188660003</v>
      </c>
    </row>
    <row r="16" spans="1:20" ht="15">
      <c r="A16" s="47"/>
      <c r="B16" s="6" t="s">
        <v>6</v>
      </c>
      <c r="C16" s="6">
        <v>28063.4631</v>
      </c>
      <c r="D16" s="7">
        <v>30</v>
      </c>
      <c r="E16" s="20">
        <f t="shared" si="8"/>
        <v>841903.893</v>
      </c>
      <c r="F16" s="20">
        <v>21047.597325</v>
      </c>
      <c r="G16" s="8">
        <v>720</v>
      </c>
      <c r="H16" s="8">
        <f t="shared" si="1"/>
        <v>15154270.074</v>
      </c>
      <c r="I16" s="8" t="s">
        <v>32</v>
      </c>
      <c r="J16" s="26">
        <v>1.72</v>
      </c>
      <c r="K16" s="9">
        <f t="shared" si="2"/>
        <v>1238.4</v>
      </c>
      <c r="L16" s="8">
        <f t="shared" si="3"/>
        <v>26065344.52728</v>
      </c>
      <c r="M16" s="8">
        <f t="shared" si="0"/>
        <v>26907248.42028</v>
      </c>
      <c r="N16" s="8">
        <f t="shared" si="4"/>
        <v>15996173.966999998</v>
      </c>
      <c r="O16" s="6">
        <v>3.75</v>
      </c>
      <c r="P16" s="6">
        <v>6</v>
      </c>
      <c r="Q16" s="28" t="s">
        <v>42</v>
      </c>
      <c r="R16" s="38">
        <f t="shared" si="7"/>
        <v>1009021.8157604999</v>
      </c>
      <c r="S16" s="29">
        <f t="shared" si="5"/>
        <v>599856.5237624999</v>
      </c>
      <c r="T16" s="22">
        <f t="shared" si="6"/>
        <v>959770.4380199999</v>
      </c>
    </row>
    <row r="17" spans="1:20" ht="15.75" thickBot="1">
      <c r="A17" s="47"/>
      <c r="B17" s="6" t="s">
        <v>7</v>
      </c>
      <c r="C17" s="6">
        <v>23697.8529</v>
      </c>
      <c r="D17" s="7">
        <v>30</v>
      </c>
      <c r="E17" s="20">
        <f t="shared" si="8"/>
        <v>710935.587</v>
      </c>
      <c r="F17" s="20">
        <v>11848.92645</v>
      </c>
      <c r="G17" s="8">
        <v>720</v>
      </c>
      <c r="H17" s="8">
        <f t="shared" si="1"/>
        <v>8531227.044</v>
      </c>
      <c r="I17" s="8" t="s">
        <v>33</v>
      </c>
      <c r="J17" s="26">
        <v>2.03</v>
      </c>
      <c r="K17" s="9">
        <f t="shared" si="2"/>
        <v>1461.6</v>
      </c>
      <c r="L17" s="8">
        <f t="shared" si="3"/>
        <v>17318390.89932</v>
      </c>
      <c r="M17" s="8">
        <f t="shared" si="0"/>
        <v>18029326.48632</v>
      </c>
      <c r="N17" s="8">
        <f t="shared" si="4"/>
        <v>9242162.631</v>
      </c>
      <c r="O17" s="6">
        <v>3.75</v>
      </c>
      <c r="P17" s="6">
        <v>6</v>
      </c>
      <c r="Q17" s="28" t="s">
        <v>42</v>
      </c>
      <c r="R17" s="39">
        <f t="shared" si="7"/>
        <v>676099.743237</v>
      </c>
      <c r="S17" s="29">
        <f t="shared" si="5"/>
        <v>346581.0986625</v>
      </c>
      <c r="T17" s="22">
        <f t="shared" si="6"/>
        <v>554529.7578599999</v>
      </c>
    </row>
    <row r="18" spans="1:20" ht="15">
      <c r="A18" s="48">
        <v>5</v>
      </c>
      <c r="B18" s="13" t="s">
        <v>27</v>
      </c>
      <c r="C18" s="6">
        <v>76950.82</v>
      </c>
      <c r="D18" s="7">
        <v>16</v>
      </c>
      <c r="E18" s="20">
        <f t="shared" si="8"/>
        <v>1231213.12</v>
      </c>
      <c r="F18" s="20">
        <v>242617.968</v>
      </c>
      <c r="G18" s="8">
        <v>1083</v>
      </c>
      <c r="H18" s="8">
        <f t="shared" si="1"/>
        <v>262755259.34399998</v>
      </c>
      <c r="I18" s="8" t="s">
        <v>39</v>
      </c>
      <c r="J18" s="9">
        <v>1.72</v>
      </c>
      <c r="K18" s="9">
        <f t="shared" si="2"/>
        <v>1862.76</v>
      </c>
      <c r="L18" s="8">
        <f t="shared" si="3"/>
        <v>451939046.07168</v>
      </c>
      <c r="M18" s="8">
        <f t="shared" si="0"/>
        <v>453170259.19168</v>
      </c>
      <c r="N18" s="8">
        <f t="shared" si="4"/>
        <v>263986472.464</v>
      </c>
      <c r="O18" s="6">
        <v>0.62</v>
      </c>
      <c r="P18" s="6">
        <v>0.75</v>
      </c>
      <c r="Q18" s="28" t="s">
        <v>43</v>
      </c>
      <c r="R18" s="43">
        <f t="shared" si="7"/>
        <v>2809655.606988416</v>
      </c>
      <c r="S18" s="29">
        <f t="shared" si="5"/>
        <v>1636716.1292768</v>
      </c>
      <c r="T18" s="22">
        <f t="shared" si="6"/>
        <v>1979898.5434799998</v>
      </c>
    </row>
    <row r="19" spans="1:20" ht="15">
      <c r="A19" s="49"/>
      <c r="B19" s="13" t="s">
        <v>26</v>
      </c>
      <c r="C19" s="13">
        <v>57106.159999999996</v>
      </c>
      <c r="D19" s="7">
        <v>16</v>
      </c>
      <c r="E19" s="20">
        <f t="shared" si="8"/>
        <v>913698.5599999999</v>
      </c>
      <c r="F19" s="20">
        <v>131605.528</v>
      </c>
      <c r="G19" s="8">
        <v>806</v>
      </c>
      <c r="H19" s="8">
        <f t="shared" si="1"/>
        <v>106074055.56799999</v>
      </c>
      <c r="I19" s="8" t="s">
        <v>39</v>
      </c>
      <c r="J19" s="9">
        <v>1.72</v>
      </c>
      <c r="K19" s="9">
        <f t="shared" si="2"/>
        <v>1386.32</v>
      </c>
      <c r="L19" s="8">
        <f t="shared" si="3"/>
        <v>182447375.57695997</v>
      </c>
      <c r="M19" s="8">
        <f t="shared" si="0"/>
        <v>183361074.13695997</v>
      </c>
      <c r="N19" s="8">
        <f t="shared" si="4"/>
        <v>106987754.12799999</v>
      </c>
      <c r="O19" s="6">
        <v>0.62</v>
      </c>
      <c r="P19" s="6">
        <v>0.75</v>
      </c>
      <c r="Q19" s="28" t="s">
        <v>43</v>
      </c>
      <c r="R19" s="44">
        <f t="shared" si="7"/>
        <v>1136838.6596491518</v>
      </c>
      <c r="S19" s="29">
        <f t="shared" si="5"/>
        <v>663324.0755935999</v>
      </c>
      <c r="T19" s="22">
        <f t="shared" si="6"/>
        <v>802408.1559599999</v>
      </c>
    </row>
    <row r="20" spans="1:20" ht="15">
      <c r="A20" s="50"/>
      <c r="B20" s="13" t="s">
        <v>28</v>
      </c>
      <c r="C20" s="13">
        <v>127090.73359999998</v>
      </c>
      <c r="D20" s="7">
        <v>16</v>
      </c>
      <c r="E20" s="20">
        <f t="shared" si="8"/>
        <v>2033451.7375999996</v>
      </c>
      <c r="F20" s="20">
        <v>145676.471894</v>
      </c>
      <c r="G20" s="8">
        <v>720</v>
      </c>
      <c r="H20" s="8">
        <f t="shared" si="1"/>
        <v>104887059.76368</v>
      </c>
      <c r="I20" s="9" t="s">
        <v>29</v>
      </c>
      <c r="J20" s="9">
        <v>1</v>
      </c>
      <c r="K20" s="9">
        <f t="shared" si="2"/>
        <v>720</v>
      </c>
      <c r="L20" s="8">
        <f t="shared" si="3"/>
        <v>104887059.76368</v>
      </c>
      <c r="M20" s="8">
        <f t="shared" si="0"/>
        <v>106920511.50128</v>
      </c>
      <c r="N20" s="8">
        <f t="shared" si="4"/>
        <v>106920511.50128</v>
      </c>
      <c r="O20" s="6">
        <v>0.62</v>
      </c>
      <c r="P20" s="6">
        <v>0.75</v>
      </c>
      <c r="Q20" s="28" t="s">
        <v>43</v>
      </c>
      <c r="R20" s="44">
        <f t="shared" si="7"/>
        <v>662907.171307936</v>
      </c>
      <c r="S20" s="29">
        <f t="shared" si="5"/>
        <v>662907.171307936</v>
      </c>
      <c r="T20" s="22">
        <f t="shared" si="6"/>
        <v>801903.8362595999</v>
      </c>
    </row>
    <row r="21" spans="1:20" ht="15">
      <c r="A21" s="19">
        <v>6</v>
      </c>
      <c r="B21" s="13" t="s">
        <v>8</v>
      </c>
      <c r="C21" s="13">
        <v>106805.77</v>
      </c>
      <c r="D21" s="7">
        <v>12</v>
      </c>
      <c r="E21" s="20">
        <f t="shared" si="8"/>
        <v>1281669.24</v>
      </c>
      <c r="F21" s="20">
        <v>11843.7</v>
      </c>
      <c r="G21" s="8">
        <v>740</v>
      </c>
      <c r="H21" s="8">
        <f t="shared" si="1"/>
        <v>8764338</v>
      </c>
      <c r="I21" s="8" t="s">
        <v>30</v>
      </c>
      <c r="J21" s="9">
        <v>1.95</v>
      </c>
      <c r="K21" s="9">
        <f t="shared" si="2"/>
        <v>1443</v>
      </c>
      <c r="L21" s="8">
        <f t="shared" si="3"/>
        <v>17090459.1</v>
      </c>
      <c r="M21" s="8">
        <f t="shared" si="0"/>
        <v>18372128.34</v>
      </c>
      <c r="N21" s="8">
        <f t="shared" si="4"/>
        <v>10046007.24</v>
      </c>
      <c r="O21" s="6">
        <v>3.75</v>
      </c>
      <c r="P21" s="6">
        <v>6</v>
      </c>
      <c r="Q21" s="28" t="s">
        <v>42</v>
      </c>
      <c r="R21" s="44">
        <f t="shared" si="7"/>
        <v>688954.8127499999</v>
      </c>
      <c r="S21" s="29">
        <f t="shared" si="5"/>
        <v>376725.2715</v>
      </c>
      <c r="T21" s="22">
        <f t="shared" si="6"/>
        <v>602760.4344</v>
      </c>
    </row>
    <row r="22" spans="1:20" ht="15">
      <c r="A22" s="19">
        <v>7</v>
      </c>
      <c r="B22" s="13" t="s">
        <v>9</v>
      </c>
      <c r="C22" s="13">
        <v>11160</v>
      </c>
      <c r="D22" s="7">
        <v>16</v>
      </c>
      <c r="E22" s="20">
        <f t="shared" si="8"/>
        <v>178560</v>
      </c>
      <c r="F22" s="20">
        <v>2232</v>
      </c>
      <c r="G22" s="8">
        <v>740</v>
      </c>
      <c r="H22" s="8">
        <f t="shared" si="1"/>
        <v>1651680</v>
      </c>
      <c r="I22" s="8" t="s">
        <v>30</v>
      </c>
      <c r="J22" s="9">
        <v>1.95</v>
      </c>
      <c r="K22" s="9">
        <f t="shared" si="2"/>
        <v>1443</v>
      </c>
      <c r="L22" s="8">
        <f t="shared" si="3"/>
        <v>3220776</v>
      </c>
      <c r="M22" s="8">
        <f t="shared" si="0"/>
        <v>3399336</v>
      </c>
      <c r="N22" s="8">
        <f t="shared" si="4"/>
        <v>1830240</v>
      </c>
      <c r="O22" s="6">
        <v>3.75</v>
      </c>
      <c r="P22" s="6">
        <v>6</v>
      </c>
      <c r="Q22" s="28" t="s">
        <v>42</v>
      </c>
      <c r="R22" s="44">
        <f t="shared" si="7"/>
        <v>127475.09999999999</v>
      </c>
      <c r="S22" s="29">
        <f t="shared" si="5"/>
        <v>68634</v>
      </c>
      <c r="T22" s="22">
        <f t="shared" si="6"/>
        <v>109814.4</v>
      </c>
    </row>
    <row r="23" spans="1:20" ht="15">
      <c r="A23" s="19">
        <v>8</v>
      </c>
      <c r="B23" s="13" t="s">
        <v>10</v>
      </c>
      <c r="C23" s="13">
        <v>107614.94</v>
      </c>
      <c r="D23" s="7">
        <v>6</v>
      </c>
      <c r="E23" s="20">
        <f t="shared" si="8"/>
        <v>645689.64</v>
      </c>
      <c r="F23" s="20">
        <v>33426</v>
      </c>
      <c r="G23" s="8">
        <v>309</v>
      </c>
      <c r="H23" s="8">
        <f t="shared" si="1"/>
        <v>10328634</v>
      </c>
      <c r="I23" s="8" t="s">
        <v>30</v>
      </c>
      <c r="J23" s="9">
        <v>1.95</v>
      </c>
      <c r="K23" s="9">
        <f t="shared" si="2"/>
        <v>602.55</v>
      </c>
      <c r="L23" s="8">
        <f t="shared" si="3"/>
        <v>20140836.299999997</v>
      </c>
      <c r="M23" s="8">
        <f t="shared" si="0"/>
        <v>20786525.939999998</v>
      </c>
      <c r="N23" s="8">
        <f t="shared" si="4"/>
        <v>10974323.64</v>
      </c>
      <c r="O23" s="6">
        <v>2</v>
      </c>
      <c r="P23" s="6">
        <v>2.5</v>
      </c>
      <c r="Q23" s="28" t="s">
        <v>45</v>
      </c>
      <c r="R23" s="45">
        <f t="shared" si="7"/>
        <v>415730.51879999996</v>
      </c>
      <c r="S23" s="29">
        <f t="shared" si="5"/>
        <v>219486.47280000002</v>
      </c>
      <c r="T23" s="22">
        <f t="shared" si="6"/>
        <v>274358.091</v>
      </c>
    </row>
    <row r="24" spans="1:20" ht="15.75">
      <c r="A24" s="19">
        <v>9</v>
      </c>
      <c r="B24" s="13" t="s">
        <v>11</v>
      </c>
      <c r="C24" s="10">
        <v>39766.38</v>
      </c>
      <c r="D24" s="7">
        <v>25</v>
      </c>
      <c r="E24" s="20">
        <f t="shared" si="8"/>
        <v>994159.4999999999</v>
      </c>
      <c r="F24" s="20">
        <v>22811.06</v>
      </c>
      <c r="G24" s="8">
        <v>740</v>
      </c>
      <c r="H24" s="8">
        <f t="shared" si="1"/>
        <v>16880184.400000002</v>
      </c>
      <c r="I24" s="8" t="s">
        <v>30</v>
      </c>
      <c r="J24" s="9">
        <v>1.95</v>
      </c>
      <c r="K24" s="9">
        <f t="shared" si="2"/>
        <v>1443</v>
      </c>
      <c r="L24" s="8">
        <f t="shared" si="3"/>
        <v>32916359.580000002</v>
      </c>
      <c r="M24" s="8">
        <f t="shared" si="0"/>
        <v>33910519.08</v>
      </c>
      <c r="N24" s="8">
        <f t="shared" si="4"/>
        <v>17874343.900000002</v>
      </c>
      <c r="O24" s="6">
        <v>1</v>
      </c>
      <c r="P24" s="6">
        <v>1.25</v>
      </c>
      <c r="Q24" s="28" t="s">
        <v>47</v>
      </c>
      <c r="R24" s="44">
        <f t="shared" si="7"/>
        <v>339105.1908</v>
      </c>
      <c r="S24" s="29">
        <f t="shared" si="5"/>
        <v>178743.439</v>
      </c>
      <c r="T24" s="22">
        <f t="shared" si="6"/>
        <v>223429.29875000005</v>
      </c>
    </row>
    <row r="25" spans="1:20" ht="15.75">
      <c r="A25" s="19">
        <v>10</v>
      </c>
      <c r="B25" s="13" t="s">
        <v>12</v>
      </c>
      <c r="C25" s="10">
        <v>84188.7</v>
      </c>
      <c r="D25" s="7">
        <v>35</v>
      </c>
      <c r="E25" s="20">
        <f t="shared" si="8"/>
        <v>2946604.5</v>
      </c>
      <c r="F25" s="20">
        <v>101026.44</v>
      </c>
      <c r="G25" s="8">
        <v>780</v>
      </c>
      <c r="H25" s="8">
        <f t="shared" si="1"/>
        <v>78800623.2</v>
      </c>
      <c r="I25" s="8" t="s">
        <v>39</v>
      </c>
      <c r="J25" s="9">
        <v>1.72</v>
      </c>
      <c r="K25" s="9">
        <f t="shared" si="2"/>
        <v>1341.6</v>
      </c>
      <c r="L25" s="8">
        <f t="shared" si="3"/>
        <v>135537071.90399998</v>
      </c>
      <c r="M25" s="8">
        <f t="shared" si="0"/>
        <v>138483676.40399998</v>
      </c>
      <c r="N25" s="8">
        <f t="shared" si="4"/>
        <v>81747227.7</v>
      </c>
      <c r="O25" s="6">
        <v>2.5</v>
      </c>
      <c r="P25" s="6">
        <v>3</v>
      </c>
      <c r="Q25" s="28" t="s">
        <v>46</v>
      </c>
      <c r="R25" s="44">
        <f t="shared" si="7"/>
        <v>3462091.9101</v>
      </c>
      <c r="S25" s="29">
        <f t="shared" si="5"/>
        <v>2043680.6925000001</v>
      </c>
      <c r="T25" s="22">
        <f t="shared" si="6"/>
        <v>2452416.831</v>
      </c>
    </row>
    <row r="26" spans="1:20" ht="15.75">
      <c r="A26" s="19">
        <v>11</v>
      </c>
      <c r="B26" s="13" t="s">
        <v>13</v>
      </c>
      <c r="C26" s="10">
        <v>50000</v>
      </c>
      <c r="D26" s="7">
        <v>50</v>
      </c>
      <c r="E26" s="20">
        <f t="shared" si="8"/>
        <v>2500000</v>
      </c>
      <c r="F26" s="20">
        <v>35000</v>
      </c>
      <c r="G26" s="8">
        <v>806</v>
      </c>
      <c r="H26" s="8">
        <f t="shared" si="1"/>
        <v>28210000</v>
      </c>
      <c r="I26" s="9" t="s">
        <v>29</v>
      </c>
      <c r="J26" s="25">
        <v>1</v>
      </c>
      <c r="K26" s="9">
        <f t="shared" si="2"/>
        <v>806</v>
      </c>
      <c r="L26" s="8">
        <f t="shared" si="3"/>
        <v>28210000</v>
      </c>
      <c r="M26" s="8">
        <f t="shared" si="0"/>
        <v>30710000</v>
      </c>
      <c r="N26" s="8">
        <f t="shared" si="4"/>
        <v>30710000</v>
      </c>
      <c r="O26" s="6">
        <v>1.25</v>
      </c>
      <c r="P26" s="6">
        <v>1.5</v>
      </c>
      <c r="Q26" s="28" t="s">
        <v>41</v>
      </c>
      <c r="R26" s="44">
        <f t="shared" si="7"/>
        <v>383875</v>
      </c>
      <c r="S26" s="29">
        <f t="shared" si="5"/>
        <v>383875</v>
      </c>
      <c r="T26" s="22">
        <f t="shared" si="6"/>
        <v>460650</v>
      </c>
    </row>
    <row r="27" spans="1:20" ht="15.75">
      <c r="A27" s="19">
        <v>12</v>
      </c>
      <c r="B27" s="13" t="s">
        <v>14</v>
      </c>
      <c r="C27" s="10">
        <v>10000</v>
      </c>
      <c r="D27" s="7">
        <v>65</v>
      </c>
      <c r="E27" s="20">
        <f t="shared" si="8"/>
        <v>650000</v>
      </c>
      <c r="F27" s="9">
        <v>32000</v>
      </c>
      <c r="G27" s="8">
        <v>806</v>
      </c>
      <c r="H27" s="8">
        <f t="shared" si="1"/>
        <v>25792000</v>
      </c>
      <c r="I27" s="8" t="s">
        <v>32</v>
      </c>
      <c r="J27" s="26">
        <v>1.72</v>
      </c>
      <c r="K27" s="9">
        <f t="shared" si="2"/>
        <v>1386.32</v>
      </c>
      <c r="L27" s="8">
        <f t="shared" si="3"/>
        <v>44362240</v>
      </c>
      <c r="M27" s="8">
        <f t="shared" si="0"/>
        <v>45012240</v>
      </c>
      <c r="N27" s="8">
        <f t="shared" si="4"/>
        <v>26442000</v>
      </c>
      <c r="O27" s="6">
        <v>1.25</v>
      </c>
      <c r="P27" s="6">
        <v>1.5</v>
      </c>
      <c r="Q27" s="28" t="s">
        <v>41</v>
      </c>
      <c r="R27" s="44">
        <f t="shared" si="7"/>
        <v>562653</v>
      </c>
      <c r="S27" s="29">
        <f t="shared" si="5"/>
        <v>330525</v>
      </c>
      <c r="T27" s="22">
        <f t="shared" si="6"/>
        <v>396630</v>
      </c>
    </row>
    <row r="28" spans="1:20" ht="15.75">
      <c r="A28" s="19">
        <v>13</v>
      </c>
      <c r="B28" s="13" t="s">
        <v>16</v>
      </c>
      <c r="C28" s="10">
        <v>89136.27799999999</v>
      </c>
      <c r="D28" s="7">
        <v>65</v>
      </c>
      <c r="E28" s="20">
        <f t="shared" si="8"/>
        <v>5793858.069999999</v>
      </c>
      <c r="F28" s="9">
        <v>137153</v>
      </c>
      <c r="G28" s="9">
        <v>806</v>
      </c>
      <c r="H28" s="8">
        <f t="shared" si="1"/>
        <v>110545318</v>
      </c>
      <c r="I28" s="9" t="s">
        <v>29</v>
      </c>
      <c r="J28" s="25">
        <v>1</v>
      </c>
      <c r="K28" s="9">
        <f t="shared" si="2"/>
        <v>806</v>
      </c>
      <c r="L28" s="8">
        <f t="shared" si="3"/>
        <v>110545318</v>
      </c>
      <c r="M28" s="8">
        <f t="shared" si="0"/>
        <v>116339176.07</v>
      </c>
      <c r="N28" s="8">
        <f t="shared" si="4"/>
        <v>116339176.07</v>
      </c>
      <c r="O28" s="6">
        <v>1.25</v>
      </c>
      <c r="P28" s="6">
        <v>1.5</v>
      </c>
      <c r="Q28" s="28" t="s">
        <v>41</v>
      </c>
      <c r="R28" s="44">
        <f t="shared" si="7"/>
        <v>1454239.700875</v>
      </c>
      <c r="S28" s="29">
        <f t="shared" si="5"/>
        <v>1454239.700875</v>
      </c>
      <c r="T28" s="22">
        <f t="shared" si="6"/>
        <v>1745087.6410499997</v>
      </c>
    </row>
    <row r="29" spans="1:20" ht="15.75">
      <c r="A29" s="19">
        <v>14</v>
      </c>
      <c r="B29" s="13" t="s">
        <v>17</v>
      </c>
      <c r="C29" s="10">
        <v>47075</v>
      </c>
      <c r="D29" s="7">
        <v>115</v>
      </c>
      <c r="E29" s="20">
        <f t="shared" si="8"/>
        <v>5413625</v>
      </c>
      <c r="F29" s="9">
        <v>263620</v>
      </c>
      <c r="G29" s="8">
        <v>806</v>
      </c>
      <c r="H29" s="8">
        <f t="shared" si="1"/>
        <v>212477720</v>
      </c>
      <c r="I29" s="9" t="s">
        <v>29</v>
      </c>
      <c r="J29" s="25">
        <v>1</v>
      </c>
      <c r="K29" s="9">
        <f t="shared" si="2"/>
        <v>806</v>
      </c>
      <c r="L29" s="8">
        <f t="shared" si="3"/>
        <v>212477720</v>
      </c>
      <c r="M29" s="8">
        <f t="shared" si="0"/>
        <v>217891345</v>
      </c>
      <c r="N29" s="8">
        <f t="shared" si="4"/>
        <v>217891345</v>
      </c>
      <c r="O29" s="6">
        <v>0.62</v>
      </c>
      <c r="P29" s="6">
        <v>0.75</v>
      </c>
      <c r="Q29" s="28" t="s">
        <v>43</v>
      </c>
      <c r="R29" s="44">
        <f t="shared" si="7"/>
        <v>1350926.339</v>
      </c>
      <c r="S29" s="29">
        <f t="shared" si="5"/>
        <v>1350926.339</v>
      </c>
      <c r="T29" s="22">
        <f t="shared" si="6"/>
        <v>1634185.0875</v>
      </c>
    </row>
    <row r="30" spans="1:20" ht="15.75">
      <c r="A30" s="27">
        <v>15</v>
      </c>
      <c r="B30" s="13" t="s">
        <v>19</v>
      </c>
      <c r="C30" s="10">
        <v>71106.1</v>
      </c>
      <c r="D30" s="7">
        <v>20</v>
      </c>
      <c r="E30" s="20">
        <f t="shared" si="8"/>
        <v>1422122</v>
      </c>
      <c r="F30" s="9">
        <v>74661.40500000001</v>
      </c>
      <c r="G30" s="6">
        <v>780</v>
      </c>
      <c r="H30" s="8">
        <f t="shared" si="1"/>
        <v>58235895.90000001</v>
      </c>
      <c r="I30" s="9" t="s">
        <v>29</v>
      </c>
      <c r="J30" s="9">
        <v>1</v>
      </c>
      <c r="K30" s="9">
        <f t="shared" si="2"/>
        <v>780</v>
      </c>
      <c r="L30" s="8">
        <f t="shared" si="3"/>
        <v>58235895.90000001</v>
      </c>
      <c r="M30" s="8">
        <f t="shared" si="0"/>
        <v>59658017.90000001</v>
      </c>
      <c r="N30" s="8">
        <f t="shared" si="4"/>
        <v>59658017.90000001</v>
      </c>
      <c r="O30" s="6">
        <v>3.75</v>
      </c>
      <c r="P30" s="6">
        <v>6</v>
      </c>
      <c r="Q30" s="28" t="s">
        <v>42</v>
      </c>
      <c r="R30" s="44">
        <f t="shared" si="7"/>
        <v>2237175.6712500006</v>
      </c>
      <c r="S30" s="29">
        <f t="shared" si="5"/>
        <v>2237175.6712500006</v>
      </c>
      <c r="T30" s="22">
        <f t="shared" si="6"/>
        <v>3579481.0740000005</v>
      </c>
    </row>
    <row r="31" spans="1:20" ht="15.75">
      <c r="A31" s="27">
        <v>16</v>
      </c>
      <c r="B31" s="13" t="s">
        <v>15</v>
      </c>
      <c r="C31" s="10">
        <v>10400</v>
      </c>
      <c r="D31" s="7">
        <v>190</v>
      </c>
      <c r="E31" s="20">
        <f t="shared" si="8"/>
        <v>1976000</v>
      </c>
      <c r="F31" s="9">
        <v>10920</v>
      </c>
      <c r="G31" s="6">
        <v>780</v>
      </c>
      <c r="H31" s="8">
        <f t="shared" si="1"/>
        <v>8517600</v>
      </c>
      <c r="I31" s="8" t="s">
        <v>39</v>
      </c>
      <c r="J31" s="9">
        <v>1.72</v>
      </c>
      <c r="K31" s="9">
        <f t="shared" si="2"/>
        <v>1341.6</v>
      </c>
      <c r="L31" s="8">
        <f t="shared" si="3"/>
        <v>14650271.999999998</v>
      </c>
      <c r="M31" s="8">
        <f t="shared" si="0"/>
        <v>16626271.999999998</v>
      </c>
      <c r="N31" s="8">
        <f t="shared" si="4"/>
        <v>10493600</v>
      </c>
      <c r="O31" s="6">
        <v>0.62</v>
      </c>
      <c r="P31" s="6">
        <v>0.75</v>
      </c>
      <c r="Q31" s="28" t="s">
        <v>43</v>
      </c>
      <c r="R31" s="44">
        <f t="shared" si="7"/>
        <v>103082.88639999999</v>
      </c>
      <c r="S31" s="29">
        <f t="shared" si="5"/>
        <v>65060.32</v>
      </c>
      <c r="T31" s="22">
        <f t="shared" si="6"/>
        <v>78702</v>
      </c>
    </row>
    <row r="32" spans="1:9" ht="15">
      <c r="A32" s="14"/>
      <c r="B32" s="14"/>
      <c r="C32" s="11"/>
      <c r="D32" s="16"/>
      <c r="E32" s="17"/>
      <c r="F32" s="11"/>
      <c r="G32" s="11"/>
      <c r="H32" s="11"/>
      <c r="I32" s="11"/>
    </row>
    <row r="33" spans="2:20" ht="15">
      <c r="B33" s="14" t="s">
        <v>50</v>
      </c>
      <c r="R33" s="22">
        <f>SUM(R6:R32)</f>
        <v>70940577.67014264</v>
      </c>
      <c r="S33" s="22">
        <f>SUM(S6:S32)</f>
        <v>48507826.3560671</v>
      </c>
      <c r="T33" s="22">
        <f>SUM(T6:T32)</f>
        <v>66863132.17529411</v>
      </c>
    </row>
    <row r="34" spans="2:18" ht="15">
      <c r="B34" t="s">
        <v>52</v>
      </c>
      <c r="R34" s="22"/>
    </row>
    <row r="35" ht="15">
      <c r="B35" t="s">
        <v>54</v>
      </c>
    </row>
  </sheetData>
  <sheetProtection/>
  <autoFilter ref="A4:T31"/>
  <mergeCells count="7">
    <mergeCell ref="A7:A9"/>
    <mergeCell ref="A18:A20"/>
    <mergeCell ref="D3:G3"/>
    <mergeCell ref="A10:A12"/>
    <mergeCell ref="A13:A17"/>
    <mergeCell ref="B10:B12"/>
    <mergeCell ref="B2:H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Vicente Macanchi Romero</dc:creator>
  <cp:keywords/>
  <dc:description/>
  <cp:lastModifiedBy>comisiones1</cp:lastModifiedBy>
  <dcterms:created xsi:type="dcterms:W3CDTF">2017-03-22T23:42:18Z</dcterms:created>
  <dcterms:modified xsi:type="dcterms:W3CDTF">2017-05-31T22:04:44Z</dcterms:modified>
  <cp:category/>
  <cp:version/>
  <cp:contentType/>
  <cp:contentStatus/>
</cp:coreProperties>
</file>