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10" windowWidth="11130" windowHeight="5145" activeTab="2"/>
  </bookViews>
  <sheets>
    <sheet name="PRESUPUESTO" sheetId="3" r:id="rId1"/>
    <sheet name="INGRESOS" sheetId="1" r:id="rId2"/>
    <sheet name="EGRESOS" sheetId="2" r:id="rId3"/>
    <sheet name="FLUJO DE CAJA" sheetId="4" r:id="rId4"/>
  </sheets>
  <definedNames>
    <definedName name="_xlnm.Print_Titles" localSheetId="2">EGRESOS!$1:$5</definedName>
    <definedName name="_xlnm.Print_Titles" localSheetId="3">'FLUJO DE CAJA'!$1:$4</definedName>
  </definedNames>
  <calcPr calcId="152511"/>
</workbook>
</file>

<file path=xl/calcChain.xml><?xml version="1.0" encoding="utf-8"?>
<calcChain xmlns="http://schemas.openxmlformats.org/spreadsheetml/2006/main">
  <c r="E11" i="2" l="1"/>
  <c r="C12" i="2"/>
  <c r="D12" i="2"/>
  <c r="E13" i="2"/>
  <c r="E12" i="2" s="1"/>
  <c r="E14" i="2"/>
  <c r="C15" i="2"/>
  <c r="D15" i="2"/>
  <c r="E16" i="2"/>
  <c r="E15" i="2" s="1"/>
  <c r="E17" i="2"/>
  <c r="C18" i="2"/>
  <c r="D18" i="2"/>
  <c r="E18" i="2"/>
  <c r="E19" i="2"/>
  <c r="E20" i="2"/>
  <c r="C9" i="2"/>
  <c r="D9" i="2"/>
  <c r="E9" i="2"/>
  <c r="E10" i="2"/>
  <c r="R15" i="4" l="1"/>
  <c r="R14" i="4" s="1"/>
  <c r="F94" i="4"/>
  <c r="F97" i="4" s="1"/>
  <c r="G94" i="4"/>
  <c r="G97" i="4" s="1"/>
  <c r="F95" i="4"/>
  <c r="G95" i="4"/>
  <c r="F96" i="4"/>
  <c r="G96" i="4"/>
  <c r="H96" i="4"/>
  <c r="L96" i="4"/>
  <c r="P96" i="4"/>
  <c r="F88" i="4"/>
  <c r="F87" i="4" s="1"/>
  <c r="J88" i="4"/>
  <c r="J87" i="4" s="1"/>
  <c r="J96" i="4" s="1"/>
  <c r="F89" i="4"/>
  <c r="G89" i="4"/>
  <c r="G88" i="4" s="1"/>
  <c r="G87" i="4" s="1"/>
  <c r="H89" i="4"/>
  <c r="H88" i="4" s="1"/>
  <c r="H87" i="4" s="1"/>
  <c r="I89" i="4"/>
  <c r="I88" i="4" s="1"/>
  <c r="I87" i="4" s="1"/>
  <c r="I96" i="4" s="1"/>
  <c r="J89" i="4"/>
  <c r="K89" i="4"/>
  <c r="K88" i="4" s="1"/>
  <c r="K87" i="4" s="1"/>
  <c r="K96" i="4" s="1"/>
  <c r="L89" i="4"/>
  <c r="L88" i="4" s="1"/>
  <c r="L87" i="4" s="1"/>
  <c r="M89" i="4"/>
  <c r="M88" i="4" s="1"/>
  <c r="M87" i="4" s="1"/>
  <c r="M96" i="4" s="1"/>
  <c r="N89" i="4"/>
  <c r="N88" i="4" s="1"/>
  <c r="N87" i="4" s="1"/>
  <c r="N96" i="4" s="1"/>
  <c r="O89" i="4"/>
  <c r="O88" i="4" s="1"/>
  <c r="O87" i="4" s="1"/>
  <c r="O96" i="4" s="1"/>
  <c r="P89" i="4"/>
  <c r="P88" i="4" s="1"/>
  <c r="P87" i="4" s="1"/>
  <c r="Q89" i="4"/>
  <c r="Q88" i="4" s="1"/>
  <c r="Q87" i="4" s="1"/>
  <c r="Q96" i="4" s="1"/>
  <c r="G83" i="4"/>
  <c r="K83" i="4"/>
  <c r="O83" i="4"/>
  <c r="F84" i="4"/>
  <c r="F83" i="4" s="1"/>
  <c r="G84" i="4"/>
  <c r="H84" i="4"/>
  <c r="H83" i="4" s="1"/>
  <c r="I84" i="4"/>
  <c r="I83" i="4" s="1"/>
  <c r="J84" i="4"/>
  <c r="J83" i="4" s="1"/>
  <c r="K84" i="4"/>
  <c r="L84" i="4"/>
  <c r="L83" i="4" s="1"/>
  <c r="M84" i="4"/>
  <c r="M83" i="4" s="1"/>
  <c r="N84" i="4"/>
  <c r="N83" i="4" s="1"/>
  <c r="O84" i="4"/>
  <c r="P84" i="4"/>
  <c r="P83" i="4" s="1"/>
  <c r="Q84" i="4"/>
  <c r="Q83" i="4" s="1"/>
  <c r="G79" i="4"/>
  <c r="K79" i="4"/>
  <c r="O79" i="4"/>
  <c r="F80" i="4"/>
  <c r="F79" i="4" s="1"/>
  <c r="G80" i="4"/>
  <c r="H80" i="4"/>
  <c r="H79" i="4" s="1"/>
  <c r="I80" i="4"/>
  <c r="I79" i="4" s="1"/>
  <c r="J80" i="4"/>
  <c r="J79" i="4" s="1"/>
  <c r="K80" i="4"/>
  <c r="L80" i="4"/>
  <c r="L79" i="4" s="1"/>
  <c r="M80" i="4"/>
  <c r="M79" i="4" s="1"/>
  <c r="N80" i="4"/>
  <c r="N79" i="4" s="1"/>
  <c r="O80" i="4"/>
  <c r="P80" i="4"/>
  <c r="P79" i="4" s="1"/>
  <c r="Q80" i="4"/>
  <c r="Q79" i="4" s="1"/>
  <c r="R80" i="4"/>
  <c r="R79" i="4" s="1"/>
  <c r="F69" i="4"/>
  <c r="G69" i="4"/>
  <c r="H69" i="4"/>
  <c r="I69" i="4"/>
  <c r="J69" i="4"/>
  <c r="K69" i="4"/>
  <c r="L69" i="4"/>
  <c r="M69" i="4"/>
  <c r="N69" i="4"/>
  <c r="O69" i="4"/>
  <c r="P69" i="4"/>
  <c r="Q69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F61" i="4"/>
  <c r="G61" i="4"/>
  <c r="H61" i="4"/>
  <c r="I61" i="4"/>
  <c r="J61" i="4"/>
  <c r="K61" i="4"/>
  <c r="L61" i="4"/>
  <c r="M61" i="4"/>
  <c r="N61" i="4"/>
  <c r="O61" i="4"/>
  <c r="P61" i="4"/>
  <c r="Q61" i="4"/>
  <c r="F59" i="4"/>
  <c r="G59" i="4"/>
  <c r="H59" i="4"/>
  <c r="I59" i="4"/>
  <c r="J59" i="4"/>
  <c r="K59" i="4"/>
  <c r="L59" i="4"/>
  <c r="M59" i="4"/>
  <c r="N59" i="4"/>
  <c r="O59" i="4"/>
  <c r="P59" i="4"/>
  <c r="Q59" i="4"/>
  <c r="G55" i="4"/>
  <c r="H55" i="4"/>
  <c r="I55" i="4"/>
  <c r="J55" i="4"/>
  <c r="K55" i="4"/>
  <c r="L55" i="4"/>
  <c r="M55" i="4"/>
  <c r="N55" i="4"/>
  <c r="O55" i="4"/>
  <c r="P55" i="4"/>
  <c r="Q55" i="4"/>
  <c r="E55" i="4"/>
  <c r="F55" i="4"/>
  <c r="G50" i="4"/>
  <c r="H50" i="4"/>
  <c r="I50" i="4"/>
  <c r="J50" i="4"/>
  <c r="K50" i="4"/>
  <c r="L50" i="4"/>
  <c r="M50" i="4"/>
  <c r="N50" i="4"/>
  <c r="O50" i="4"/>
  <c r="P50" i="4"/>
  <c r="Q50" i="4"/>
  <c r="F50" i="4"/>
  <c r="F44" i="4"/>
  <c r="G44" i="4"/>
  <c r="H44" i="4"/>
  <c r="I44" i="4"/>
  <c r="J44" i="4"/>
  <c r="K44" i="4"/>
  <c r="L44" i="4"/>
  <c r="M44" i="4"/>
  <c r="N44" i="4"/>
  <c r="O44" i="4"/>
  <c r="P44" i="4"/>
  <c r="Q44" i="4"/>
  <c r="R20" i="4"/>
  <c r="R17" i="4"/>
  <c r="R11" i="4"/>
  <c r="F39" i="4"/>
  <c r="G39" i="4"/>
  <c r="H39" i="4"/>
  <c r="I39" i="4"/>
  <c r="J39" i="4"/>
  <c r="K39" i="4"/>
  <c r="L39" i="4"/>
  <c r="M39" i="4"/>
  <c r="N39" i="4"/>
  <c r="O39" i="4"/>
  <c r="P39" i="4"/>
  <c r="Q39" i="4"/>
  <c r="R93" i="4"/>
  <c r="R92" i="4"/>
  <c r="R91" i="4"/>
  <c r="R90" i="4"/>
  <c r="R89" i="4" s="1"/>
  <c r="R88" i="4" s="1"/>
  <c r="R87" i="4" s="1"/>
  <c r="R96" i="4" s="1"/>
  <c r="R86" i="4"/>
  <c r="R85" i="4"/>
  <c r="R84" i="4" s="1"/>
  <c r="R83" i="4" s="1"/>
  <c r="R82" i="4"/>
  <c r="R81" i="4"/>
  <c r="R78" i="4"/>
  <c r="R77" i="4"/>
  <c r="R76" i="4"/>
  <c r="R75" i="4"/>
  <c r="R74" i="4"/>
  <c r="R73" i="4"/>
  <c r="R72" i="4"/>
  <c r="R71" i="4"/>
  <c r="R70" i="4"/>
  <c r="R69" i="4" s="1"/>
  <c r="R68" i="4"/>
  <c r="R67" i="4"/>
  <c r="R65" i="4"/>
  <c r="R64" i="4"/>
  <c r="R63" i="4"/>
  <c r="R61" i="4" s="1"/>
  <c r="R62" i="4"/>
  <c r="R60" i="4"/>
  <c r="R59" i="4" s="1"/>
  <c r="R58" i="4"/>
  <c r="R57" i="4"/>
  <c r="R56" i="4"/>
  <c r="R55" i="4" s="1"/>
  <c r="R54" i="4"/>
  <c r="R53" i="4"/>
  <c r="R52" i="4"/>
  <c r="R51" i="4"/>
  <c r="R50" i="4" s="1"/>
  <c r="R49" i="4"/>
  <c r="R48" i="4"/>
  <c r="R47" i="4"/>
  <c r="R46" i="4"/>
  <c r="R45" i="4"/>
  <c r="R44" i="4" s="1"/>
  <c r="R43" i="4"/>
  <c r="R42" i="4"/>
  <c r="R41" i="4"/>
  <c r="R40" i="4"/>
  <c r="R39" i="4" s="1"/>
  <c r="R37" i="4"/>
  <c r="R36" i="4" s="1"/>
  <c r="R35" i="4"/>
  <c r="R33" i="4" s="1"/>
  <c r="R34" i="4"/>
  <c r="R32" i="4"/>
  <c r="R30" i="4" s="1"/>
  <c r="R31" i="4"/>
  <c r="R29" i="4"/>
  <c r="R28" i="4"/>
  <c r="R27" i="4" s="1"/>
  <c r="R26" i="4"/>
  <c r="R25" i="4"/>
  <c r="R24" i="4" s="1"/>
  <c r="R21" i="4"/>
  <c r="R19" i="4"/>
  <c r="R18" i="4"/>
  <c r="R16" i="4"/>
  <c r="R13" i="4"/>
  <c r="R12" i="4"/>
  <c r="R10" i="4"/>
  <c r="R9" i="4"/>
  <c r="R8" i="4"/>
  <c r="R38" i="4" l="1"/>
  <c r="Q38" i="4"/>
  <c r="M38" i="4"/>
  <c r="I38" i="4"/>
  <c r="P38" i="4"/>
  <c r="L38" i="4"/>
  <c r="H38" i="4"/>
  <c r="O38" i="4"/>
  <c r="K38" i="4"/>
  <c r="G38" i="4"/>
  <c r="N38" i="4"/>
  <c r="J38" i="4"/>
  <c r="F38" i="4"/>
  <c r="R23" i="4"/>
  <c r="R7" i="4"/>
  <c r="R6" i="4" s="1"/>
  <c r="R94" i="4" s="1"/>
  <c r="Q36" i="4"/>
  <c r="F36" i="4"/>
  <c r="G36" i="4"/>
  <c r="H36" i="4"/>
  <c r="I36" i="4"/>
  <c r="J36" i="4"/>
  <c r="K36" i="4"/>
  <c r="L36" i="4"/>
  <c r="M36" i="4"/>
  <c r="N36" i="4"/>
  <c r="O36" i="4"/>
  <c r="P36" i="4"/>
  <c r="R22" i="4" l="1"/>
  <c r="R95" i="4" s="1"/>
  <c r="R97" i="4" s="1"/>
  <c r="H33" i="4"/>
  <c r="I33" i="4"/>
  <c r="J33" i="4"/>
  <c r="K33" i="4"/>
  <c r="L33" i="4"/>
  <c r="M33" i="4"/>
  <c r="N33" i="4"/>
  <c r="O33" i="4"/>
  <c r="P33" i="4"/>
  <c r="Q33" i="4"/>
  <c r="F33" i="4"/>
  <c r="G33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F27" i="4"/>
  <c r="G27" i="4"/>
  <c r="H27" i="4"/>
  <c r="I27" i="4"/>
  <c r="J27" i="4"/>
  <c r="K27" i="4"/>
  <c r="L27" i="4"/>
  <c r="M27" i="4"/>
  <c r="N27" i="4"/>
  <c r="O27" i="4"/>
  <c r="P27" i="4"/>
  <c r="Q27" i="4"/>
  <c r="F24" i="4"/>
  <c r="G24" i="4"/>
  <c r="G23" i="4" s="1"/>
  <c r="G22" i="4" s="1"/>
  <c r="H24" i="4"/>
  <c r="H23" i="4" s="1"/>
  <c r="H22" i="4" s="1"/>
  <c r="H95" i="4" s="1"/>
  <c r="I24" i="4"/>
  <c r="I23" i="4" s="1"/>
  <c r="I22" i="4" s="1"/>
  <c r="I95" i="4" s="1"/>
  <c r="J24" i="4"/>
  <c r="K24" i="4"/>
  <c r="L24" i="4"/>
  <c r="L23" i="4" s="1"/>
  <c r="L22" i="4" s="1"/>
  <c r="L95" i="4" s="1"/>
  <c r="M24" i="4"/>
  <c r="M23" i="4" s="1"/>
  <c r="M22" i="4" s="1"/>
  <c r="M95" i="4" s="1"/>
  <c r="N24" i="4"/>
  <c r="O24" i="4"/>
  <c r="P24" i="4"/>
  <c r="P23" i="4" s="1"/>
  <c r="P22" i="4" s="1"/>
  <c r="P95" i="4" s="1"/>
  <c r="Q24" i="4"/>
  <c r="Q23" i="4" s="1"/>
  <c r="Q22" i="4" s="1"/>
  <c r="Q95" i="4" s="1"/>
  <c r="F20" i="4"/>
  <c r="G20" i="4"/>
  <c r="H20" i="4"/>
  <c r="I20" i="4"/>
  <c r="J20" i="4"/>
  <c r="K20" i="4"/>
  <c r="L20" i="4"/>
  <c r="M20" i="4"/>
  <c r="N20" i="4"/>
  <c r="O20" i="4"/>
  <c r="P20" i="4"/>
  <c r="Q20" i="4"/>
  <c r="F17" i="4"/>
  <c r="G17" i="4"/>
  <c r="H17" i="4"/>
  <c r="I17" i="4"/>
  <c r="J17" i="4"/>
  <c r="K17" i="4"/>
  <c r="L17" i="4"/>
  <c r="M17" i="4"/>
  <c r="N17" i="4"/>
  <c r="O17" i="4"/>
  <c r="P17" i="4"/>
  <c r="Q17" i="4"/>
  <c r="F14" i="4"/>
  <c r="G14" i="4"/>
  <c r="H14" i="4"/>
  <c r="I14" i="4"/>
  <c r="J14" i="4"/>
  <c r="K14" i="4"/>
  <c r="L14" i="4"/>
  <c r="M14" i="4"/>
  <c r="N14" i="4"/>
  <c r="O14" i="4"/>
  <c r="P14" i="4"/>
  <c r="Q14" i="4"/>
  <c r="F11" i="4"/>
  <c r="G11" i="4"/>
  <c r="H11" i="4"/>
  <c r="I11" i="4"/>
  <c r="J11" i="4"/>
  <c r="K11" i="4"/>
  <c r="L11" i="4"/>
  <c r="M11" i="4"/>
  <c r="N11" i="4"/>
  <c r="O11" i="4"/>
  <c r="P11" i="4"/>
  <c r="Q11" i="4"/>
  <c r="H82" i="4"/>
  <c r="H81" i="4"/>
  <c r="H68" i="4"/>
  <c r="H67" i="4"/>
  <c r="H31" i="4"/>
  <c r="H21" i="4"/>
  <c r="H19" i="4"/>
  <c r="H18" i="4"/>
  <c r="H16" i="4"/>
  <c r="H13" i="4"/>
  <c r="H12" i="4"/>
  <c r="F93" i="4"/>
  <c r="F92" i="4"/>
  <c r="F91" i="4"/>
  <c r="F90" i="4"/>
  <c r="F86" i="4"/>
  <c r="F85" i="4"/>
  <c r="F82" i="4"/>
  <c r="F81" i="4"/>
  <c r="F78" i="4"/>
  <c r="F77" i="4"/>
  <c r="F76" i="4"/>
  <c r="F75" i="4"/>
  <c r="F74" i="4"/>
  <c r="F73" i="4"/>
  <c r="F72" i="4"/>
  <c r="F71" i="4"/>
  <c r="F70" i="4"/>
  <c r="F68" i="4"/>
  <c r="F67" i="4"/>
  <c r="F65" i="4"/>
  <c r="F64" i="4"/>
  <c r="F63" i="4"/>
  <c r="F62" i="4"/>
  <c r="F60" i="4"/>
  <c r="F58" i="4"/>
  <c r="F57" i="4"/>
  <c r="F56" i="4"/>
  <c r="F54" i="4"/>
  <c r="F53" i="4"/>
  <c r="F52" i="4"/>
  <c r="F51" i="4"/>
  <c r="F49" i="4"/>
  <c r="F48" i="4"/>
  <c r="F47" i="4"/>
  <c r="F46" i="4"/>
  <c r="F45" i="4"/>
  <c r="F43" i="4"/>
  <c r="F42" i="4"/>
  <c r="F41" i="4"/>
  <c r="F40" i="4"/>
  <c r="F37" i="4"/>
  <c r="F35" i="4"/>
  <c r="F34" i="4"/>
  <c r="F32" i="4"/>
  <c r="F31" i="4"/>
  <c r="F29" i="4"/>
  <c r="F28" i="4"/>
  <c r="F26" i="4"/>
  <c r="F25" i="4"/>
  <c r="F21" i="4"/>
  <c r="F19" i="4"/>
  <c r="F18" i="4"/>
  <c r="F16" i="4"/>
  <c r="F15" i="4"/>
  <c r="F13" i="4"/>
  <c r="F12" i="4"/>
  <c r="F10" i="4"/>
  <c r="F8" i="4" s="1"/>
  <c r="F7" i="4" s="1"/>
  <c r="F6" i="4" s="1"/>
  <c r="F9" i="4"/>
  <c r="G8" i="4"/>
  <c r="H8" i="4"/>
  <c r="H7" i="4" s="1"/>
  <c r="H6" i="4" s="1"/>
  <c r="H94" i="4" s="1"/>
  <c r="I8" i="4"/>
  <c r="I7" i="4" s="1"/>
  <c r="I6" i="4" s="1"/>
  <c r="I94" i="4" s="1"/>
  <c r="J8" i="4"/>
  <c r="J7" i="4" s="1"/>
  <c r="J6" i="4" s="1"/>
  <c r="J94" i="4" s="1"/>
  <c r="K8" i="4"/>
  <c r="L8" i="4"/>
  <c r="L7" i="4" s="1"/>
  <c r="L6" i="4" s="1"/>
  <c r="L94" i="4" s="1"/>
  <c r="M8" i="4"/>
  <c r="M7" i="4" s="1"/>
  <c r="M6" i="4" s="1"/>
  <c r="M94" i="4" s="1"/>
  <c r="N8" i="4"/>
  <c r="N7" i="4" s="1"/>
  <c r="N6" i="4" s="1"/>
  <c r="N94" i="4" s="1"/>
  <c r="O8" i="4"/>
  <c r="P8" i="4"/>
  <c r="P7" i="4" s="1"/>
  <c r="P6" i="4" s="1"/>
  <c r="P94" i="4" s="1"/>
  <c r="Q8" i="4"/>
  <c r="Q7" i="4" s="1"/>
  <c r="Q6" i="4" s="1"/>
  <c r="Q94" i="4" s="1"/>
  <c r="E93" i="4"/>
  <c r="D92" i="4"/>
  <c r="D91" i="4"/>
  <c r="D90" i="4"/>
  <c r="E89" i="4"/>
  <c r="E88" i="4" s="1"/>
  <c r="E87" i="4" s="1"/>
  <c r="E96" i="4" s="1"/>
  <c r="D89" i="4"/>
  <c r="D88" i="4" s="1"/>
  <c r="D87" i="4" s="1"/>
  <c r="D96" i="4" s="1"/>
  <c r="C89" i="4"/>
  <c r="C88" i="4"/>
  <c r="C87" i="4" s="1"/>
  <c r="C96" i="4" s="1"/>
  <c r="D86" i="4"/>
  <c r="D84" i="4" s="1"/>
  <c r="D83" i="4" s="1"/>
  <c r="D85" i="4"/>
  <c r="E84" i="4"/>
  <c r="E83" i="4" s="1"/>
  <c r="C84" i="4"/>
  <c r="C83" i="4"/>
  <c r="E82" i="4"/>
  <c r="E80" i="4" s="1"/>
  <c r="E79" i="4" s="1"/>
  <c r="E81" i="4"/>
  <c r="D80" i="4"/>
  <c r="D79" i="4" s="1"/>
  <c r="C80" i="4"/>
  <c r="C79" i="4" s="1"/>
  <c r="D78" i="4"/>
  <c r="D77" i="4"/>
  <c r="D76" i="4"/>
  <c r="D74" i="4"/>
  <c r="D73" i="4"/>
  <c r="D72" i="4"/>
  <c r="D71" i="4"/>
  <c r="D70" i="4"/>
  <c r="E69" i="4"/>
  <c r="C69" i="4"/>
  <c r="E68" i="4"/>
  <c r="E67" i="4"/>
  <c r="D66" i="4"/>
  <c r="C66" i="4"/>
  <c r="E65" i="4"/>
  <c r="C65" i="4"/>
  <c r="E64" i="4"/>
  <c r="E63" i="4"/>
  <c r="E61" i="4" s="1"/>
  <c r="D62" i="4"/>
  <c r="D61" i="4" s="1"/>
  <c r="C62" i="4"/>
  <c r="C61" i="4"/>
  <c r="D60" i="4"/>
  <c r="D59" i="4" s="1"/>
  <c r="E59" i="4"/>
  <c r="C59" i="4"/>
  <c r="D58" i="4"/>
  <c r="D57" i="4"/>
  <c r="C55" i="4"/>
  <c r="D54" i="4"/>
  <c r="D53" i="4"/>
  <c r="D52" i="4"/>
  <c r="D51" i="4"/>
  <c r="D50" i="4" s="1"/>
  <c r="E50" i="4"/>
  <c r="C50" i="4"/>
  <c r="E49" i="4"/>
  <c r="D48" i="4"/>
  <c r="E47" i="4"/>
  <c r="E46" i="4"/>
  <c r="E45" i="4"/>
  <c r="D44" i="4"/>
  <c r="C44" i="4"/>
  <c r="D43" i="4"/>
  <c r="D42" i="4"/>
  <c r="D41" i="4"/>
  <c r="D39" i="4" s="1"/>
  <c r="D40" i="4"/>
  <c r="E39" i="4"/>
  <c r="C39" i="4"/>
  <c r="C38" i="4" s="1"/>
  <c r="E36" i="4"/>
  <c r="D36" i="4"/>
  <c r="C36" i="4"/>
  <c r="D35" i="4"/>
  <c r="D34" i="4"/>
  <c r="D33" i="4" s="1"/>
  <c r="E33" i="4"/>
  <c r="C33" i="4"/>
  <c r="D32" i="4"/>
  <c r="D30" i="4" s="1"/>
  <c r="C30" i="4"/>
  <c r="D29" i="4"/>
  <c r="D28" i="4"/>
  <c r="E27" i="4"/>
  <c r="C27" i="4"/>
  <c r="D26" i="4"/>
  <c r="D25" i="4"/>
  <c r="D24" i="4" s="1"/>
  <c r="E24" i="4"/>
  <c r="E23" i="4" s="1"/>
  <c r="C24" i="4"/>
  <c r="C23" i="4"/>
  <c r="E21" i="4"/>
  <c r="E20" i="4" s="1"/>
  <c r="D20" i="4"/>
  <c r="C20" i="4"/>
  <c r="E19" i="4"/>
  <c r="E18" i="4"/>
  <c r="E17" i="4" s="1"/>
  <c r="D17" i="4"/>
  <c r="C17" i="4"/>
  <c r="E16" i="4"/>
  <c r="E15" i="4"/>
  <c r="E14" i="4" s="1"/>
  <c r="D14" i="4"/>
  <c r="C14" i="4"/>
  <c r="E13" i="4"/>
  <c r="E11" i="4" s="1"/>
  <c r="E12" i="4"/>
  <c r="D11" i="4"/>
  <c r="C11" i="4"/>
  <c r="E10" i="4"/>
  <c r="E9" i="4"/>
  <c r="E8" i="4" s="1"/>
  <c r="D8" i="4"/>
  <c r="C8" i="4"/>
  <c r="C7" i="4" s="1"/>
  <c r="C6" i="4" s="1"/>
  <c r="C94" i="4" s="1"/>
  <c r="D21" i="2"/>
  <c r="E22" i="2"/>
  <c r="E21" i="2" s="1"/>
  <c r="E25" i="2"/>
  <c r="D26" i="2"/>
  <c r="D27" i="2"/>
  <c r="E28" i="2"/>
  <c r="D29" i="2"/>
  <c r="D30" i="2"/>
  <c r="E31" i="2"/>
  <c r="D33" i="2"/>
  <c r="D31" i="2" s="1"/>
  <c r="E34" i="2"/>
  <c r="D35" i="2"/>
  <c r="D36" i="2"/>
  <c r="D37" i="2"/>
  <c r="E37" i="2"/>
  <c r="E40" i="2"/>
  <c r="D41" i="2"/>
  <c r="D42" i="2"/>
  <c r="D43" i="2"/>
  <c r="D44" i="2"/>
  <c r="E46" i="2"/>
  <c r="E47" i="2"/>
  <c r="E48" i="2"/>
  <c r="D49" i="2"/>
  <c r="D45" i="2" s="1"/>
  <c r="E50" i="2"/>
  <c r="E51" i="2"/>
  <c r="D52" i="2"/>
  <c r="D53" i="2"/>
  <c r="D54" i="2"/>
  <c r="D55" i="2"/>
  <c r="E56" i="2"/>
  <c r="D58" i="2"/>
  <c r="D59" i="2"/>
  <c r="E60" i="2"/>
  <c r="D61" i="2"/>
  <c r="D60" i="2" s="1"/>
  <c r="E64" i="2"/>
  <c r="E65" i="2"/>
  <c r="D67" i="2"/>
  <c r="E68" i="2"/>
  <c r="E69" i="2"/>
  <c r="E70" i="2"/>
  <c r="D71" i="2"/>
  <c r="D72" i="2"/>
  <c r="D73" i="2"/>
  <c r="D74" i="2"/>
  <c r="D75" i="2"/>
  <c r="D77" i="2"/>
  <c r="D78" i="2"/>
  <c r="D79" i="2"/>
  <c r="D81" i="2"/>
  <c r="D80" i="2" s="1"/>
  <c r="E82" i="2"/>
  <c r="E83" i="2"/>
  <c r="E85" i="2"/>
  <c r="E84" i="2" s="1"/>
  <c r="D86" i="2"/>
  <c r="D87" i="2"/>
  <c r="D91" i="2"/>
  <c r="D92" i="2"/>
  <c r="D93" i="2"/>
  <c r="E94" i="2"/>
  <c r="E90" i="2" s="1"/>
  <c r="E89" i="2" s="1"/>
  <c r="E88" i="2" s="1"/>
  <c r="E97" i="2" s="1"/>
  <c r="D56" i="2" l="1"/>
  <c r="E45" i="2"/>
  <c r="D85" i="2"/>
  <c r="D84" i="2" s="1"/>
  <c r="Q97" i="4"/>
  <c r="M97" i="4"/>
  <c r="I97" i="4"/>
  <c r="P97" i="4"/>
  <c r="L97" i="4"/>
  <c r="H97" i="4"/>
  <c r="O23" i="4"/>
  <c r="O22" i="4" s="1"/>
  <c r="O95" i="4" s="1"/>
  <c r="K23" i="4"/>
  <c r="K22" i="4" s="1"/>
  <c r="K95" i="4" s="1"/>
  <c r="N23" i="4"/>
  <c r="N22" i="4" s="1"/>
  <c r="N95" i="4" s="1"/>
  <c r="N97" i="4" s="1"/>
  <c r="J23" i="4"/>
  <c r="J22" i="4" s="1"/>
  <c r="J95" i="4" s="1"/>
  <c r="J97" i="4" s="1"/>
  <c r="F23" i="4"/>
  <c r="F22" i="4" s="1"/>
  <c r="O7" i="4"/>
  <c r="O6" i="4" s="1"/>
  <c r="O94" i="4" s="1"/>
  <c r="K7" i="4"/>
  <c r="K6" i="4" s="1"/>
  <c r="K94" i="4" s="1"/>
  <c r="G7" i="4"/>
  <c r="G6" i="4" s="1"/>
  <c r="D23" i="4"/>
  <c r="C22" i="4"/>
  <c r="C95" i="4" s="1"/>
  <c r="D7" i="4"/>
  <c r="D6" i="4" s="1"/>
  <c r="D94" i="4" s="1"/>
  <c r="D27" i="4"/>
  <c r="FS84" i="4"/>
  <c r="E44" i="4"/>
  <c r="E38" i="4" s="1"/>
  <c r="E22" i="4" s="1"/>
  <c r="E95" i="4" s="1"/>
  <c r="D55" i="4"/>
  <c r="E66" i="4"/>
  <c r="D69" i="4"/>
  <c r="D38" i="4" s="1"/>
  <c r="D22" i="4" s="1"/>
  <c r="D95" i="4" s="1"/>
  <c r="D97" i="4" s="1"/>
  <c r="C97" i="4"/>
  <c r="E7" i="4"/>
  <c r="E6" i="4" s="1"/>
  <c r="E94" i="4" s="1"/>
  <c r="E8" i="2"/>
  <c r="E7" i="2" s="1"/>
  <c r="E95" i="2" s="1"/>
  <c r="D40" i="2"/>
  <c r="D70" i="2"/>
  <c r="D51" i="2"/>
  <c r="D34" i="2"/>
  <c r="D25" i="2"/>
  <c r="D8" i="2"/>
  <c r="D90" i="2"/>
  <c r="D89" i="2" s="1"/>
  <c r="D88" i="2" s="1"/>
  <c r="D97" i="2" s="1"/>
  <c r="E81" i="2"/>
  <c r="E80" i="2" s="1"/>
  <c r="D28" i="2"/>
  <c r="E24" i="2"/>
  <c r="E67" i="2"/>
  <c r="B12" i="3"/>
  <c r="B11" i="3" s="1"/>
  <c r="C17" i="1"/>
  <c r="C16" i="1" s="1"/>
  <c r="C15" i="1" s="1"/>
  <c r="C20" i="1" s="1"/>
  <c r="C13" i="1"/>
  <c r="C12" i="1" s="1"/>
  <c r="B9" i="3" s="1"/>
  <c r="C9" i="1"/>
  <c r="C8" i="1" s="1"/>
  <c r="K97" i="4" l="1"/>
  <c r="O97" i="4"/>
  <c r="E97" i="4"/>
  <c r="E98" i="4" s="1"/>
  <c r="D24" i="2"/>
  <c r="D7" i="2"/>
  <c r="D95" i="2" s="1"/>
  <c r="C7" i="1"/>
  <c r="C19" i="1" s="1"/>
  <c r="C21" i="1" s="1"/>
  <c r="B8" i="3"/>
  <c r="B7" i="3" s="1"/>
  <c r="C66" i="2"/>
  <c r="E66" i="2" s="1"/>
  <c r="E62" i="2" s="1"/>
  <c r="E39" i="2" s="1"/>
  <c r="E23" i="2" s="1"/>
  <c r="E96" i="2" s="1"/>
  <c r="E98" i="2" s="1"/>
  <c r="C63" i="2"/>
  <c r="D63" i="2" s="1"/>
  <c r="D62" i="2" s="1"/>
  <c r="D39" i="2" s="1"/>
  <c r="D23" i="2" l="1"/>
  <c r="D96" i="2" s="1"/>
  <c r="D98" i="2" s="1"/>
  <c r="E99" i="2" s="1"/>
  <c r="C90" i="2"/>
  <c r="C89" i="2" s="1"/>
  <c r="C85" i="2"/>
  <c r="C84" i="2" s="1"/>
  <c r="E15" i="3" s="1"/>
  <c r="C81" i="2"/>
  <c r="C80" i="2" s="1"/>
  <c r="E14" i="3" s="1"/>
  <c r="C70" i="2"/>
  <c r="C67" i="2"/>
  <c r="C62" i="2"/>
  <c r="C60" i="2"/>
  <c r="C56" i="2"/>
  <c r="C51" i="2"/>
  <c r="C45" i="2"/>
  <c r="C40" i="2"/>
  <c r="C37" i="2"/>
  <c r="C34" i="2"/>
  <c r="C31" i="2"/>
  <c r="C28" i="2"/>
  <c r="C25" i="2"/>
  <c r="C21" i="2"/>
  <c r="B18" i="3"/>
  <c r="C8" i="3" s="1"/>
  <c r="C8" i="2" l="1"/>
  <c r="C7" i="2" s="1"/>
  <c r="C95" i="2" s="1"/>
  <c r="FS85" i="2"/>
  <c r="C24" i="2"/>
  <c r="E12" i="3" s="1"/>
  <c r="C88" i="2"/>
  <c r="C97" i="2" s="1"/>
  <c r="E17" i="3"/>
  <c r="E16" i="3" s="1"/>
  <c r="C9" i="3"/>
  <c r="C7" i="3" s="1"/>
  <c r="C12" i="3"/>
  <c r="C39" i="2"/>
  <c r="E8" i="3" l="1"/>
  <c r="E7" i="3" s="1"/>
  <c r="C23" i="2"/>
  <c r="C96" i="2" s="1"/>
  <c r="C98" i="2" s="1"/>
  <c r="E13" i="3"/>
  <c r="E11" i="3" l="1"/>
  <c r="E18" i="3" s="1"/>
  <c r="F13" i="3" s="1"/>
  <c r="F14" i="3" l="1"/>
  <c r="F8" i="3"/>
  <c r="F15" i="3"/>
  <c r="F12" i="3"/>
  <c r="F17" i="3"/>
  <c r="F16" i="3" s="1"/>
  <c r="F7" i="3" l="1"/>
  <c r="F11" i="3"/>
  <c r="F18" i="3" l="1"/>
</calcChain>
</file>

<file path=xl/sharedStrings.xml><?xml version="1.0" encoding="utf-8"?>
<sst xmlns="http://schemas.openxmlformats.org/spreadsheetml/2006/main" count="445" uniqueCount="238">
  <si>
    <t>ASIGNACIÓN INICIAL</t>
  </si>
  <si>
    <t>TASAS Y CONTRIBUCIONES</t>
  </si>
  <si>
    <t>TASAS GENERALES</t>
  </si>
  <si>
    <t>INGRESOS CORRIENTES</t>
  </si>
  <si>
    <t>RENTA DE INVERSIONES Y MULTAS</t>
  </si>
  <si>
    <t>RENTAS POR ARRENDAMIENTO DE BIENES</t>
  </si>
  <si>
    <t>GASTOS CORRIENTES</t>
  </si>
  <si>
    <t>Décimo Tercer Sueldo</t>
  </si>
  <si>
    <t>Décimo Cuarto Sueldo</t>
  </si>
  <si>
    <t>Aporte Patronal</t>
  </si>
  <si>
    <t>BIENES Y SERVICIOS DE CONSUMO</t>
  </si>
  <si>
    <t>Energía Eléctrica</t>
  </si>
  <si>
    <t>Telecomunicaciones</t>
  </si>
  <si>
    <t>Servicio de Correo</t>
  </si>
  <si>
    <t>Agua Potable</t>
  </si>
  <si>
    <t>Maquinarias y Equipos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</si>
  <si>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</si>
  <si>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</si>
  <si>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</si>
  <si>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</si>
  <si>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</si>
  <si>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Herramientas</t>
  </si>
  <si>
    <t>Repuestos y Accesorios</t>
  </si>
  <si>
    <t>Seguros</t>
  </si>
  <si>
    <t>Comisiones Bancarias</t>
  </si>
  <si>
    <t>GASTOS DE INVERSIÓN</t>
  </si>
  <si>
    <t>OBRAS PÚBLICAS</t>
  </si>
  <si>
    <t>GASTOS DE CAPITAL</t>
  </si>
  <si>
    <t>ACTIVOS DE LARGA DURACIÓN</t>
  </si>
  <si>
    <t>Vehículos</t>
  </si>
  <si>
    <t>Equipos, Sistemas y Paquetes Informáticos</t>
  </si>
  <si>
    <t>Servicios de Seguridad y Vigilancia</t>
  </si>
  <si>
    <t>Servicios de Aseo</t>
  </si>
  <si>
    <t xml:space="preserve">Edificios, Locales y Residencias </t>
  </si>
  <si>
    <t>Mantenimiento y Reparación de Equipos y Sistemas Informáticos</t>
  </si>
  <si>
    <t>Materiales de Construcción, Eléctricos , Plomería y Carpintería</t>
  </si>
  <si>
    <t>TOTAL INGRESOS</t>
  </si>
  <si>
    <t>TOTAL GASTOS</t>
  </si>
  <si>
    <t>Peajes</t>
  </si>
  <si>
    <t>Permisos, Licencias y Patentes</t>
  </si>
  <si>
    <t>Edificios Locales y Residencia</t>
  </si>
  <si>
    <t>De Entidades de Gobierno Seccional</t>
  </si>
  <si>
    <t xml:space="preserve">TRANSFERENCIAS Y DONACIONES DE CAPITAL E INVERSION </t>
  </si>
  <si>
    <t>28.01</t>
  </si>
  <si>
    <t>28.01.04</t>
  </si>
  <si>
    <t>TRANSFERENCIAS DE CAPITAL E INVERSION DEL SECTOR PUBLICO</t>
  </si>
  <si>
    <t>GASTOS EN PERSONAL PARA INVERSIÓN</t>
  </si>
  <si>
    <t>PARTIDA</t>
  </si>
  <si>
    <t>DESCRIPCIÓN</t>
  </si>
  <si>
    <t>1.3.01</t>
  </si>
  <si>
    <t>1.3.01.12</t>
  </si>
  <si>
    <t>1.3.01.01</t>
  </si>
  <si>
    <t>REMUNERACIONES COMPLEMENTARIAS</t>
  </si>
  <si>
    <t>REMUNERACIONES TEMPORALES</t>
  </si>
  <si>
    <t>Subrogación</t>
  </si>
  <si>
    <t>APORTES PATRONALES A LA SEGURIDAD SOCIAL</t>
  </si>
  <si>
    <t>INGRESOS</t>
  </si>
  <si>
    <t>GASTOS</t>
  </si>
  <si>
    <t>Ingresos Corrientes</t>
  </si>
  <si>
    <t>Gastos Corrientes</t>
  </si>
  <si>
    <t>Personal</t>
  </si>
  <si>
    <t>Tasas y Contribuciones</t>
  </si>
  <si>
    <t>Bienes y servicios de consumo</t>
  </si>
  <si>
    <t>Renta de inversiones y multas</t>
  </si>
  <si>
    <t>Ingresos de Capital</t>
  </si>
  <si>
    <t>Gastos de Inversión</t>
  </si>
  <si>
    <t>Obras públicas</t>
  </si>
  <si>
    <t>Gastos de Capital</t>
  </si>
  <si>
    <t>Activos de larga duración</t>
  </si>
  <si>
    <t>1.7.02</t>
  </si>
  <si>
    <t>1.7.02.02</t>
  </si>
  <si>
    <t>REMUNERACIONES BASICAS</t>
  </si>
  <si>
    <t>Remuneraciones unificadas</t>
  </si>
  <si>
    <t xml:space="preserve">Salarios Unificados </t>
  </si>
  <si>
    <t>Servicios Personales por contrato</t>
  </si>
  <si>
    <t>SERVICIOS BÁSICOS</t>
  </si>
  <si>
    <t>SERVICIOS GENERALES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</si>
  <si>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</si>
  <si>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</si>
  <si>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</si>
  <si>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</si>
  <si>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</si>
  <si>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REPARACIÓN</t>
  </si>
  <si>
    <t>CONTRATACION DE DE ESTUDIOS E INVESTIGACIÓN</t>
  </si>
  <si>
    <t>ARRENDAMIENTO DE BIENES</t>
  </si>
  <si>
    <t>GASTOS DE INFORMÁTICA</t>
  </si>
  <si>
    <t>SEGUROS, COSTOS FINANCIEROS Y OTROS GASTOS</t>
  </si>
  <si>
    <t xml:space="preserve">TOTAL GASTOS </t>
  </si>
  <si>
    <t>BIENES MUEBLES</t>
  </si>
  <si>
    <t>TOTAL GASTOS DE CAPITAL</t>
  </si>
  <si>
    <t>TOTAL INGRESOS CORRIENTES</t>
  </si>
  <si>
    <t>TOTAL INGRESOS DE CAPITAL</t>
  </si>
  <si>
    <t xml:space="preserve">TOTAL INGRESOS </t>
  </si>
  <si>
    <t>INGRESOS DE CAPITAL</t>
  </si>
  <si>
    <t>Transferencias y donaciones de capital e inversión</t>
  </si>
  <si>
    <t>TOTAL GASTOS CORRIENTES</t>
  </si>
  <si>
    <t xml:space="preserve">DESCRIPCIÓN </t>
  </si>
  <si>
    <t>7.3.01.01</t>
  </si>
  <si>
    <t>7.3.01.04</t>
  </si>
  <si>
    <t>7.3.01.05</t>
  </si>
  <si>
    <t>7.3.01.06</t>
  </si>
  <si>
    <t>7.3.01</t>
  </si>
  <si>
    <t>7.3.02</t>
  </si>
  <si>
    <t>7.3.02.08</t>
  </si>
  <si>
    <t>7.3.02.09</t>
  </si>
  <si>
    <t>7.3.02.04</t>
  </si>
  <si>
    <t>Edición, Impresión, Reproducción y Publicaciones</t>
  </si>
  <si>
    <t>Difusión, Información y Publicidad</t>
  </si>
  <si>
    <t>7.3.02.05</t>
  </si>
  <si>
    <t>7.3.02.07</t>
  </si>
  <si>
    <t>7.3.03</t>
  </si>
  <si>
    <t>7.3.03.01</t>
  </si>
  <si>
    <t>7.3.03.02</t>
  </si>
  <si>
    <t>7.3.03.03</t>
  </si>
  <si>
    <t>7.3.03.04</t>
  </si>
  <si>
    <t>7.3.04</t>
  </si>
  <si>
    <t>7.3.04.02</t>
  </si>
  <si>
    <t>7.3.04.05</t>
  </si>
  <si>
    <t>7.3.05</t>
  </si>
  <si>
    <t>7.3.05.05</t>
  </si>
  <si>
    <t>7.3.07</t>
  </si>
  <si>
    <t>7.3.07.04</t>
  </si>
  <si>
    <t>BIENES DE USO Y CONSUMO DE INVERSIÓN</t>
  </si>
  <si>
    <t>7.3.08</t>
  </si>
  <si>
    <t>7.3.08.01</t>
  </si>
  <si>
    <t>7.3.08.02</t>
  </si>
  <si>
    <t>7.3.08.03</t>
  </si>
  <si>
    <t>7.3.08.04</t>
  </si>
  <si>
    <t>7.3.08.05</t>
  </si>
  <si>
    <t>7.3.08.06</t>
  </si>
  <si>
    <t>7.3.08.11</t>
  </si>
  <si>
    <t>7.3.08.13</t>
  </si>
  <si>
    <t>OTROS GASTOS DE INVERSIÓN</t>
  </si>
  <si>
    <t>7.7.02</t>
  </si>
  <si>
    <t>7.7.02.01</t>
  </si>
  <si>
    <t>7.7.02.03</t>
  </si>
  <si>
    <t>7.1.01</t>
  </si>
  <si>
    <t>7.1.01.06</t>
  </si>
  <si>
    <t>7.1.02</t>
  </si>
  <si>
    <t>7.1.02.03</t>
  </si>
  <si>
    <t>7.1.02.04</t>
  </si>
  <si>
    <t>7.1.05</t>
  </si>
  <si>
    <t>7.1.05.12</t>
  </si>
  <si>
    <t>7.1.05.10</t>
  </si>
  <si>
    <t>7.1.06.01</t>
  </si>
  <si>
    <t>OBRAS DE INFRAESTRUCTURA</t>
  </si>
  <si>
    <t>7.5.01</t>
  </si>
  <si>
    <t>7.5.01.04</t>
  </si>
  <si>
    <t>GASTOS EN PERSONAL</t>
  </si>
  <si>
    <t>REMUNERACIONES BÁSICAS</t>
  </si>
  <si>
    <t>Remuneraciones Unificadas</t>
  </si>
  <si>
    <t>Salarios Unificados</t>
  </si>
  <si>
    <t>7.3.06.06</t>
  </si>
  <si>
    <t>Otros gastos de inversión</t>
  </si>
  <si>
    <t>EMPRESA PÚBLICA METROPOLITANA DEL MERCADO MAYORISTA DE QUITO, MMQ-EP</t>
  </si>
  <si>
    <t>7.1.01.05</t>
  </si>
  <si>
    <t>7.3.04.04</t>
  </si>
  <si>
    <t>1.3</t>
  </si>
  <si>
    <t>Fondos de Reserva</t>
  </si>
  <si>
    <t>7.1.06.02</t>
  </si>
  <si>
    <t>Fondos de Resva</t>
  </si>
  <si>
    <t>5.1.05.07</t>
  </si>
  <si>
    <t>5.1.06.02</t>
  </si>
  <si>
    <t>5.1.06.01</t>
  </si>
  <si>
    <t>5.1.05.10</t>
  </si>
  <si>
    <t>5.1.02.04</t>
  </si>
  <si>
    <t>5.1.02.03</t>
  </si>
  <si>
    <t>5.1.01.06</t>
  </si>
  <si>
    <t>5.1.01.05</t>
  </si>
  <si>
    <t>8.4.01.04</t>
  </si>
  <si>
    <t>8.4.01.05</t>
  </si>
  <si>
    <t>8.4.01.06</t>
  </si>
  <si>
    <t>8.4.01.07</t>
  </si>
  <si>
    <t>7.3.08.07</t>
  </si>
  <si>
    <t>5.1.07.07</t>
  </si>
  <si>
    <t>7.1.07</t>
  </si>
  <si>
    <t>7.1.07.07</t>
  </si>
  <si>
    <t>INDEMNIZACIONES</t>
  </si>
  <si>
    <t>5.1</t>
  </si>
  <si>
    <t>5.1.01</t>
  </si>
  <si>
    <t>5.1.02</t>
  </si>
  <si>
    <t>5.1.05</t>
  </si>
  <si>
    <t>5.1.06</t>
  </si>
  <si>
    <t>5.1.07</t>
  </si>
  <si>
    <t>7.1</t>
  </si>
  <si>
    <t>7.1.06</t>
  </si>
  <si>
    <t>7.3</t>
  </si>
  <si>
    <t>7.3.06</t>
  </si>
  <si>
    <t>7.3.06.01</t>
  </si>
  <si>
    <t>7.3.06.03</t>
  </si>
  <si>
    <t>8.4.01</t>
  </si>
  <si>
    <t>8.4</t>
  </si>
  <si>
    <t>7.7</t>
  </si>
  <si>
    <t>7.5</t>
  </si>
  <si>
    <t>Materiales de Edición Impresión Reproducción y Publicación</t>
  </si>
  <si>
    <t>Honorarios (dietas a miembros de la comisión)</t>
  </si>
  <si>
    <t>FUENTES DE FINANCIAMIENTO</t>
  </si>
  <si>
    <t>Compensación por vacaciones no gozadas por Cesacion de Funciones</t>
  </si>
  <si>
    <t>Compensación por vacaciones no gozadas por cesacion de funciones</t>
  </si>
  <si>
    <t>Consultoría, asesoría e investigación especializada</t>
  </si>
  <si>
    <t>Servicios de capacitación</t>
  </si>
  <si>
    <t>Estudio y diseño de proyectos</t>
  </si>
  <si>
    <t>7.3.06.05</t>
  </si>
  <si>
    <t>7.5.01.05</t>
  </si>
  <si>
    <t>Mantenimiento y Reparación de obra pública</t>
  </si>
  <si>
    <t>7.3.07.02</t>
  </si>
  <si>
    <t>Espectáculos culturales y sociales</t>
  </si>
  <si>
    <t>Arrendamiento y licencias de uso de paquetes informáticos</t>
  </si>
  <si>
    <t>Honorarios por contratos civiles de servicios</t>
  </si>
  <si>
    <t>De urbanización y embellecimiento</t>
  </si>
  <si>
    <t>PRESUPUESTO PARA EL EJERCICIO ECONÓMICO 2014</t>
  </si>
  <si>
    <t>PRESUPUESTO DE INGRESOS PARA EL EJERCICIO ECONÓMICO 2014</t>
  </si>
  <si>
    <t>Ing. Stalin Wladimir Vega Terán</t>
  </si>
  <si>
    <t>GERENTE GENERAL DE LA MMQ-EP</t>
  </si>
  <si>
    <t>Ing. Sonia Vallejo</t>
  </si>
  <si>
    <t xml:space="preserve">GERENTE DE  </t>
  </si>
  <si>
    <t>DESARROLLO ORGANIZACIONAL</t>
  </si>
  <si>
    <t>GERENTE DE DO</t>
  </si>
  <si>
    <t xml:space="preserve">GERENTE GENERAL </t>
  </si>
  <si>
    <t>Ing. Stalin  Vega Terán</t>
  </si>
  <si>
    <t>PRESUPUESTO DE EGRESOS  2014</t>
  </si>
  <si>
    <t>INGRESOS PROPIOS</t>
  </si>
  <si>
    <t>ENERO</t>
  </si>
  <si>
    <t>FUENTE INGRESOS PROPIOS</t>
  </si>
  <si>
    <t>PRESUPUESTO INICIAL</t>
  </si>
  <si>
    <t>FUENTE INGRESOS DE CAPITAL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</si>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</sst>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2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172">
    <xf numFmtId="0" fontId="0" fillId="0" borderId="0" xfId="0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4" fontId="12" fillId="0" borderId="0" xfId="0" applyNumberFormat="1" applyFont="1"/>
    <xf numFmtId="0" fontId="5" fillId="0" borderId="3" xfId="0" applyFont="1" applyBorder="1" applyAlignment="1">
      <alignment horizontal="left" indent="1"/>
    </xf>
    <xf numFmtId="4" fontId="6" fillId="0" borderId="4" xfId="0" applyNumberFormat="1" applyFont="1" applyBorder="1"/>
    <xf numFmtId="0" fontId="4" fillId="0" borderId="5" xfId="0" applyFont="1" applyBorder="1" applyAlignment="1">
      <alignment horizontal="left" indent="1"/>
    </xf>
    <xf numFmtId="4" fontId="4" fillId="0" borderId="0" xfId="0" applyNumberFormat="1" applyFont="1" applyBorder="1"/>
    <xf numFmtId="0" fontId="6" fillId="0" borderId="5" xfId="0" applyFont="1" applyBorder="1" applyAlignment="1">
      <alignment horizontal="left" indent="1"/>
    </xf>
    <xf numFmtId="4" fontId="6" fillId="0" borderId="0" xfId="0" applyNumberFormat="1" applyFont="1" applyBorder="1"/>
    <xf numFmtId="0" fontId="0" fillId="0" borderId="0" xfId="0" applyAlignment="1">
      <alignment vertical="top"/>
    </xf>
    <xf numFmtId="0" fontId="11" fillId="0" borderId="0" xfId="0" applyFont="1"/>
    <xf numFmtId="0" fontId="13" fillId="0" borderId="1" xfId="0" applyFont="1" applyFill="1" applyBorder="1" applyAlignment="1">
      <alignment horizontal="right"/>
    </xf>
    <xf numFmtId="0" fontId="11" fillId="0" borderId="0" xfId="0" applyFont="1" applyFill="1"/>
    <xf numFmtId="0" fontId="13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4" fontId="13" fillId="0" borderId="1" xfId="0" applyNumberFormat="1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right" vertical="top"/>
    </xf>
    <xf numFmtId="4" fontId="12" fillId="0" borderId="1" xfId="0" applyNumberFormat="1" applyFont="1" applyBorder="1" applyAlignment="1">
      <alignment vertical="top"/>
    </xf>
    <xf numFmtId="0" fontId="13" fillId="0" borderId="1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4" fontId="13" fillId="0" borderId="1" xfId="0" applyNumberFormat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4" fontId="13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0" fontId="5" fillId="0" borderId="6" xfId="0" applyFont="1" applyBorder="1" applyAlignment="1">
      <alignment horizontal="left" wrapText="1"/>
    </xf>
    <xf numFmtId="4" fontId="6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4" fontId="4" fillId="0" borderId="0" xfId="0" applyNumberFormat="1" applyFont="1" applyBorder="1" applyAlignment="1">
      <alignment wrapText="1"/>
    </xf>
    <xf numFmtId="164" fontId="8" fillId="0" borderId="0" xfId="0" applyNumberFormat="1" applyFont="1" applyBorder="1" applyAlignment="1">
      <alignment horizontal="center" wrapText="1"/>
    </xf>
    <xf numFmtId="164" fontId="8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indent="1"/>
    </xf>
    <xf numFmtId="164" fontId="8" fillId="0" borderId="0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9" fontId="6" fillId="0" borderId="0" xfId="2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/>
    </xf>
    <xf numFmtId="0" fontId="14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vertical="center" wrapText="1"/>
    </xf>
    <xf numFmtId="9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vertical="center"/>
    </xf>
    <xf numFmtId="9" fontId="7" fillId="0" borderId="13" xfId="0" applyNumberFormat="1" applyFont="1" applyBorder="1" applyAlignment="1">
      <alignment horizontal="center" vertical="center"/>
    </xf>
    <xf numFmtId="4" fontId="0" fillId="0" borderId="0" xfId="0" applyNumberFormat="1"/>
    <xf numFmtId="49" fontId="3" fillId="0" borderId="1" xfId="1" applyNumberFormat="1" applyFont="1" applyFill="1" applyBorder="1" applyAlignment="1" applyProtection="1">
      <alignment horizontal="right"/>
    </xf>
    <xf numFmtId="4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11" fillId="0" borderId="0" xfId="0" applyNumberFormat="1" applyFont="1" applyBorder="1" applyAlignment="1">
      <alignment vertical="top"/>
    </xf>
    <xf numFmtId="4" fontId="11" fillId="0" borderId="0" xfId="0" applyNumberFormat="1" applyFont="1" applyAlignment="1">
      <alignment vertical="top"/>
    </xf>
    <xf numFmtId="0" fontId="12" fillId="0" borderId="1" xfId="0" applyFont="1" applyFill="1" applyBorder="1" applyAlignment="1">
      <alignment horizontal="right"/>
    </xf>
    <xf numFmtId="0" fontId="0" fillId="0" borderId="0" xfId="0" applyFill="1"/>
    <xf numFmtId="49" fontId="2" fillId="0" borderId="1" xfId="1" applyNumberFormat="1" applyFont="1" applyFill="1" applyBorder="1" applyAlignment="1" applyProtection="1">
      <alignment horizontal="right"/>
    </xf>
    <xf numFmtId="0" fontId="0" fillId="0" borderId="0" xfId="0" applyFont="1" applyFill="1"/>
    <xf numFmtId="4" fontId="11" fillId="0" borderId="0" xfId="0" applyNumberFormat="1" applyFont="1" applyFill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top"/>
    </xf>
    <xf numFmtId="4" fontId="13" fillId="3" borderId="1" xfId="0" applyNumberFormat="1" applyFont="1" applyFill="1" applyBorder="1" applyAlignment="1">
      <alignment vertical="top"/>
    </xf>
    <xf numFmtId="49" fontId="13" fillId="0" borderId="1" xfId="1" applyNumberFormat="1" applyFont="1" applyFill="1" applyBorder="1" applyAlignment="1" applyProtection="1">
      <alignment horizontal="right"/>
    </xf>
    <xf numFmtId="49" fontId="3" fillId="0" borderId="1" xfId="1" applyNumberFormat="1" applyFont="1" applyFill="1" applyBorder="1" applyAlignment="1" applyProtection="1">
      <alignment horizontal="right" vertical="top"/>
    </xf>
    <xf numFmtId="49" fontId="12" fillId="0" borderId="1" xfId="1" applyNumberFormat="1" applyFont="1" applyFill="1" applyBorder="1" applyAlignment="1" applyProtection="1">
      <alignment horizontal="right" vertical="top"/>
    </xf>
    <xf numFmtId="4" fontId="12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4" fontId="12" fillId="0" borderId="0" xfId="0" applyNumberFormat="1" applyFont="1" applyFill="1"/>
    <xf numFmtId="4" fontId="1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1" fillId="0" borderId="0" xfId="0" applyFont="1" applyAlignment="1">
      <alignment vertical="center"/>
    </xf>
    <xf numFmtId="0" fontId="13" fillId="3" borderId="2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 applyAlignment="1">
      <alignment vertical="center"/>
    </xf>
    <xf numFmtId="4" fontId="13" fillId="0" borderId="0" xfId="0" applyNumberFormat="1" applyFont="1"/>
    <xf numFmtId="4" fontId="13" fillId="0" borderId="0" xfId="0" applyNumberFormat="1" applyFont="1" applyFill="1"/>
    <xf numFmtId="4" fontId="13" fillId="0" borderId="0" xfId="0" applyNumberFormat="1" applyFont="1" applyAlignment="1">
      <alignment vertical="center"/>
    </xf>
    <xf numFmtId="0" fontId="12" fillId="2" borderId="0" xfId="0" applyFont="1" applyFill="1"/>
    <xf numFmtId="4" fontId="12" fillId="2" borderId="0" xfId="0" applyNumberFormat="1" applyFont="1" applyFill="1"/>
    <xf numFmtId="0" fontId="13" fillId="0" borderId="1" xfId="0" applyFont="1" applyFill="1" applyBorder="1"/>
    <xf numFmtId="4" fontId="13" fillId="0" borderId="1" xfId="0" applyNumberFormat="1" applyFont="1" applyFill="1" applyBorder="1"/>
    <xf numFmtId="0" fontId="2" fillId="0" borderId="2" xfId="1" applyFont="1" applyFill="1" applyBorder="1" applyAlignment="1" applyProtection="1">
      <alignment wrapText="1"/>
    </xf>
    <xf numFmtId="0" fontId="3" fillId="0" borderId="2" xfId="1" applyFont="1" applyFill="1" applyBorder="1" applyAlignment="1" applyProtection="1">
      <alignment wrapText="1"/>
    </xf>
    <xf numFmtId="4" fontId="12" fillId="0" borderId="1" xfId="0" applyNumberFormat="1" applyFont="1" applyFill="1" applyBorder="1"/>
    <xf numFmtId="0" fontId="15" fillId="0" borderId="0" xfId="0" applyFont="1" applyFill="1" applyAlignment="1">
      <alignment horizontal="justify" vertical="center"/>
    </xf>
    <xf numFmtId="0" fontId="3" fillId="0" borderId="1" xfId="1" applyFont="1" applyFill="1" applyBorder="1" applyAlignment="1" applyProtection="1">
      <alignment vertical="top" wrapText="1"/>
    </xf>
    <xf numFmtId="0" fontId="2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2" borderId="0" xfId="0" applyFont="1" applyFill="1"/>
    <xf numFmtId="4" fontId="18" fillId="2" borderId="0" xfId="0" applyNumberFormat="1" applyFont="1" applyFill="1"/>
    <xf numFmtId="0" fontId="19" fillId="3" borderId="1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/>
    </xf>
    <xf numFmtId="49" fontId="20" fillId="0" borderId="1" xfId="1" applyNumberFormat="1" applyFont="1" applyFill="1" applyBorder="1" applyAlignment="1" applyProtection="1">
      <alignment horizontal="right"/>
    </xf>
    <xf numFmtId="0" fontId="20" fillId="0" borderId="2" xfId="1" applyFont="1" applyFill="1" applyBorder="1" applyAlignment="1" applyProtection="1">
      <alignment wrapText="1"/>
    </xf>
    <xf numFmtId="49" fontId="21" fillId="0" borderId="1" xfId="1" applyNumberFormat="1" applyFont="1" applyFill="1" applyBorder="1" applyAlignment="1" applyProtection="1">
      <alignment horizontal="right"/>
    </xf>
    <xf numFmtId="0" fontId="21" fillId="0" borderId="2" xfId="1" applyFont="1" applyFill="1" applyBorder="1" applyAlignment="1" applyProtection="1">
      <alignment wrapText="1"/>
    </xf>
    <xf numFmtId="0" fontId="20" fillId="0" borderId="1" xfId="1" applyFont="1" applyFill="1" applyBorder="1" applyAlignment="1" applyProtection="1">
      <alignment wrapText="1"/>
    </xf>
    <xf numFmtId="0" fontId="21" fillId="0" borderId="1" xfId="1" applyFont="1" applyFill="1" applyBorder="1" applyAlignment="1" applyProtection="1">
      <alignment wrapText="1"/>
    </xf>
    <xf numFmtId="49" fontId="19" fillId="0" borderId="1" xfId="1" applyNumberFormat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horizontal="right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/>
    <xf numFmtId="0" fontId="19" fillId="0" borderId="1" xfId="0" applyFont="1" applyFill="1" applyBorder="1" applyAlignment="1"/>
    <xf numFmtId="4" fontId="19" fillId="0" borderId="1" xfId="0" applyNumberFormat="1" applyFont="1" applyFill="1" applyBorder="1" applyAlignment="1"/>
    <xf numFmtId="0" fontId="19" fillId="0" borderId="0" xfId="0" applyFont="1" applyAlignment="1"/>
    <xf numFmtId="0" fontId="11" fillId="0" borderId="0" xfId="0" applyFont="1" applyAlignment="1"/>
    <xf numFmtId="0" fontId="18" fillId="0" borderId="0" xfId="0" applyFont="1" applyFill="1" applyAlignment="1"/>
    <xf numFmtId="0" fontId="0" fillId="0" borderId="0" xfId="0" applyFill="1" applyAlignment="1"/>
    <xf numFmtId="0" fontId="19" fillId="0" borderId="0" xfId="0" applyFont="1" applyFill="1" applyAlignment="1"/>
    <xf numFmtId="0" fontId="11" fillId="0" borderId="0" xfId="0" applyFont="1" applyFill="1" applyAlignment="1"/>
    <xf numFmtId="0" fontId="22" fillId="0" borderId="0" xfId="0" applyFont="1" applyFill="1" applyAlignment="1">
      <alignment horizontal="justify"/>
    </xf>
    <xf numFmtId="4" fontId="18" fillId="0" borderId="0" xfId="0" applyNumberFormat="1" applyFont="1" applyFill="1" applyAlignment="1"/>
    <xf numFmtId="49" fontId="18" fillId="0" borderId="1" xfId="1" applyNumberFormat="1" applyFont="1" applyFill="1" applyBorder="1" applyAlignment="1" applyProtection="1">
      <alignment horizontal="right"/>
    </xf>
    <xf numFmtId="0" fontId="18" fillId="0" borderId="1" xfId="0" applyFont="1" applyFill="1" applyBorder="1" applyAlignment="1"/>
    <xf numFmtId="0" fontId="0" fillId="0" borderId="0" xfId="0" applyFont="1" applyFill="1" applyAlignment="1"/>
    <xf numFmtId="4" fontId="11" fillId="0" borderId="0" xfId="0" applyNumberFormat="1" applyFont="1" applyFill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/>
    </xf>
  </cellXfs>
  <cellStyles count="3">
    <cellStyle name="Normal" xfId="0" builtinId="0"/>
    <cellStyle name="Normal_REFOR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0</xdr:col>
      <xdr:colOff>1093379</xdr:colOff>
      <xdr:row>3</xdr:row>
      <xdr:rowOff>171450</xdr:rowOff>
    </xdr:to>
    <xdr:pic>
      <xdr:nvPicPr>
        <xdr:cNvPr id="4466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66675"/>
          <a:ext cx="1036228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152400</xdr:colOff>
      <xdr:row>3</xdr:row>
      <xdr:rowOff>152400</xdr:rowOff>
    </xdr:to>
    <xdr:pic>
      <xdr:nvPicPr>
        <xdr:cNvPr id="2441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904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264088</xdr:colOff>
      <xdr:row>3</xdr:row>
      <xdr:rowOff>95249</xdr:rowOff>
    </xdr:to>
    <xdr:pic>
      <xdr:nvPicPr>
        <xdr:cNvPr id="3449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4"/>
          <a:ext cx="10070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264088</xdr:colOff>
      <xdr:row>3</xdr:row>
      <xdr:rowOff>114299</xdr:rowOff>
    </xdr:to>
    <xdr:pic>
      <xdr:nvPicPr>
        <xdr:cNvPr id="2" name="2 Imagen" descr="def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4"/>
          <a:ext cx="100703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A9" sqref="A9"/>
    </sheetView>
  </sheetViews>
  <sheetFormatPr baseColWidth="10" defaultRowHeight="15" x14ac:dyDescent="0.25"/>
  <cols>
    <col min="1" max="1" width="34.7109375" customWidth="1"/>
    <col min="2" max="2" width="14.7109375" bestFit="1" customWidth="1"/>
    <col min="3" max="3" width="14" customWidth="1"/>
    <col min="4" max="4" width="34.7109375" bestFit="1" customWidth="1"/>
    <col min="5" max="5" width="14.7109375" bestFit="1" customWidth="1"/>
    <col min="6" max="6" width="11.42578125" customWidth="1"/>
  </cols>
  <sheetData>
    <row r="2" spans="1:6" x14ac:dyDescent="0.25">
      <c r="A2" s="159" t="s">
        <v>154</v>
      </c>
      <c r="B2" s="159"/>
      <c r="C2" s="159"/>
      <c r="D2" s="159"/>
      <c r="E2" s="159"/>
      <c r="F2" s="159"/>
    </row>
    <row r="3" spans="1:6" x14ac:dyDescent="0.25">
      <c r="A3" s="159" t="s">
        <v>210</v>
      </c>
      <c r="B3" s="159"/>
      <c r="C3" s="159"/>
      <c r="D3" s="159"/>
      <c r="E3" s="159"/>
      <c r="F3" s="159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5"/>
      <c r="B5" s="5"/>
      <c r="C5" s="5"/>
      <c r="D5" s="5"/>
      <c r="E5" s="5"/>
      <c r="F5" s="5"/>
    </row>
    <row r="6" spans="1:6" ht="30" customHeight="1" thickBot="1" x14ac:dyDescent="0.3">
      <c r="A6" s="153" t="s">
        <v>56</v>
      </c>
      <c r="B6" s="154"/>
      <c r="C6" s="155"/>
      <c r="D6" s="156" t="s">
        <v>57</v>
      </c>
      <c r="E6" s="157"/>
      <c r="F6" s="158"/>
    </row>
    <row r="7" spans="1:6" ht="30" customHeight="1" x14ac:dyDescent="0.25">
      <c r="A7" s="32" t="s">
        <v>58</v>
      </c>
      <c r="B7" s="33">
        <f>SUM(B8:B9)</f>
        <v>670000</v>
      </c>
      <c r="C7" s="34">
        <f>SUM(C8:C9)</f>
        <v>0.45578231292517007</v>
      </c>
      <c r="D7" s="7" t="s">
        <v>59</v>
      </c>
      <c r="E7" s="8">
        <f>SUM(E8:E10)</f>
        <v>459307.91000000003</v>
      </c>
      <c r="F7" s="35">
        <f>SUM(F8:F10)</f>
        <v>0.31245436054421766</v>
      </c>
    </row>
    <row r="8" spans="1:6" ht="30" customHeight="1" x14ac:dyDescent="0.25">
      <c r="A8" s="36" t="s">
        <v>61</v>
      </c>
      <c r="B8" s="37">
        <f>SUM(INGRESOS!C8)</f>
        <v>370000</v>
      </c>
      <c r="C8" s="38">
        <f>B8/$B$18</f>
        <v>0.25170068027210885</v>
      </c>
      <c r="D8" s="9" t="s">
        <v>60</v>
      </c>
      <c r="E8" s="10">
        <f>SUM(EGRESOS!C8)</f>
        <v>459307.91000000003</v>
      </c>
      <c r="F8" s="39">
        <f>E8/$E$18</f>
        <v>0.31245436054421766</v>
      </c>
    </row>
    <row r="9" spans="1:6" ht="30" customHeight="1" x14ac:dyDescent="0.25">
      <c r="A9" s="36" t="s">
        <v>63</v>
      </c>
      <c r="B9" s="37">
        <f>SUM(INGRESOS!C12)</f>
        <v>300000</v>
      </c>
      <c r="C9" s="38">
        <f>B9/$B$18</f>
        <v>0.20408163265306123</v>
      </c>
      <c r="D9" s="9"/>
      <c r="E9" s="10"/>
      <c r="F9" s="39"/>
    </row>
    <row r="10" spans="1:6" ht="30" customHeight="1" x14ac:dyDescent="0.25">
      <c r="A10" s="40"/>
      <c r="B10" s="10"/>
      <c r="C10" s="41"/>
      <c r="D10" s="9"/>
      <c r="E10" s="10"/>
      <c r="F10" s="39"/>
    </row>
    <row r="11" spans="1:6" ht="30" customHeight="1" x14ac:dyDescent="0.25">
      <c r="A11" s="42" t="s">
        <v>64</v>
      </c>
      <c r="B11" s="33">
        <f>SUM(B12)</f>
        <v>800000</v>
      </c>
      <c r="C11" s="43">
        <v>0</v>
      </c>
      <c r="D11" s="11" t="s">
        <v>65</v>
      </c>
      <c r="E11" s="12">
        <f>SUM(E12:E15)</f>
        <v>1001912</v>
      </c>
      <c r="F11" s="44">
        <f>SUM(F12:F15)</f>
        <v>0.68157278911564612</v>
      </c>
    </row>
    <row r="12" spans="1:6" ht="30" customHeight="1" x14ac:dyDescent="0.25">
      <c r="A12" s="45" t="s">
        <v>94</v>
      </c>
      <c r="B12" s="10">
        <f>SUM(INGRESOS!C15)</f>
        <v>800000</v>
      </c>
      <c r="C12" s="38">
        <f>B12/$B$18</f>
        <v>0.54421768707482998</v>
      </c>
      <c r="D12" s="9" t="s">
        <v>60</v>
      </c>
      <c r="E12" s="10">
        <f>SUM(EGRESOS!C24)</f>
        <v>356791.13</v>
      </c>
      <c r="F12" s="39">
        <f>E12/$E$18</f>
        <v>0.24271505442176866</v>
      </c>
    </row>
    <row r="13" spans="1:6" ht="30" customHeight="1" x14ac:dyDescent="0.25">
      <c r="A13" s="36"/>
      <c r="B13" s="37"/>
      <c r="C13" s="38"/>
      <c r="D13" s="9" t="s">
        <v>62</v>
      </c>
      <c r="E13" s="10">
        <f>SUM(EGRESOS!C39)</f>
        <v>623620.87</v>
      </c>
      <c r="F13" s="39">
        <f>E13/$E$18</f>
        <v>0.42423188435374143</v>
      </c>
    </row>
    <row r="14" spans="1:6" ht="30" customHeight="1" x14ac:dyDescent="0.25">
      <c r="A14" s="36"/>
      <c r="B14" s="37"/>
      <c r="C14" s="38"/>
      <c r="D14" s="9" t="s">
        <v>66</v>
      </c>
      <c r="E14" s="10">
        <f>SUM(EGRESOS!C80)</f>
        <v>5000</v>
      </c>
      <c r="F14" s="39">
        <f>E14/$E$18</f>
        <v>3.4013605442176865E-3</v>
      </c>
    </row>
    <row r="15" spans="1:6" ht="30" customHeight="1" x14ac:dyDescent="0.25">
      <c r="A15" s="36"/>
      <c r="B15" s="37"/>
      <c r="C15" s="38"/>
      <c r="D15" s="9" t="s">
        <v>153</v>
      </c>
      <c r="E15" s="10">
        <f>SUM(EGRESOS!C84)</f>
        <v>16500</v>
      </c>
      <c r="F15" s="39">
        <f>E15/$E$18</f>
        <v>1.1224489795918365E-2</v>
      </c>
    </row>
    <row r="16" spans="1:6" ht="30" customHeight="1" x14ac:dyDescent="0.25">
      <c r="A16" s="46"/>
      <c r="B16" s="33"/>
      <c r="C16" s="34"/>
      <c r="D16" s="11" t="s">
        <v>67</v>
      </c>
      <c r="E16" s="12">
        <f>SUM(E17)</f>
        <v>8780.09</v>
      </c>
      <c r="F16" s="44">
        <f>SUM(F17)</f>
        <v>5.9728503401360539E-3</v>
      </c>
    </row>
    <row r="17" spans="1:6" ht="30" customHeight="1" thickBot="1" x14ac:dyDescent="0.3">
      <c r="A17" s="36"/>
      <c r="B17" s="37"/>
      <c r="C17" s="38"/>
      <c r="D17" s="9" t="s">
        <v>68</v>
      </c>
      <c r="E17" s="10">
        <f>SUM(EGRESOS!C89)</f>
        <v>8780.09</v>
      </c>
      <c r="F17" s="39">
        <f>E17/$E$18</f>
        <v>5.9728503401360539E-3</v>
      </c>
    </row>
    <row r="18" spans="1:6" ht="30" customHeight="1" x14ac:dyDescent="0.25">
      <c r="A18" s="47" t="s">
        <v>36</v>
      </c>
      <c r="B18" s="48">
        <f>+B16+B11+B7</f>
        <v>1470000</v>
      </c>
      <c r="C18" s="49">
        <v>1</v>
      </c>
      <c r="D18" s="50" t="s">
        <v>37</v>
      </c>
      <c r="E18" s="51">
        <f>SUM(E7,E11,E16)</f>
        <v>1470000.0000000002</v>
      </c>
      <c r="F18" s="52">
        <f>SUM(F7,F11,F16)</f>
        <v>0.99999999999999989</v>
      </c>
    </row>
    <row r="24" spans="1:6" ht="15.75" x14ac:dyDescent="0.25">
      <c r="A24" s="160" t="s">
        <v>212</v>
      </c>
      <c r="B24" s="160"/>
      <c r="D24" s="161" t="s">
        <v>214</v>
      </c>
      <c r="E24" s="161"/>
      <c r="F24" s="161"/>
    </row>
    <row r="25" spans="1:6" ht="15.75" x14ac:dyDescent="0.25">
      <c r="A25" s="105" t="s">
        <v>213</v>
      </c>
      <c r="B25" s="105"/>
      <c r="D25" s="152" t="s">
        <v>215</v>
      </c>
      <c r="E25" s="152"/>
      <c r="F25" s="152"/>
    </row>
    <row r="26" spans="1:6" ht="15.75" x14ac:dyDescent="0.25">
      <c r="D26" s="151" t="s">
        <v>216</v>
      </c>
      <c r="E26" s="151"/>
      <c r="F26" s="151"/>
    </row>
  </sheetData>
  <mergeCells count="8">
    <mergeCell ref="D26:F26"/>
    <mergeCell ref="D25:F25"/>
    <mergeCell ref="A6:C6"/>
    <mergeCell ref="D6:F6"/>
    <mergeCell ref="A2:F2"/>
    <mergeCell ref="A3:F3"/>
    <mergeCell ref="A24:B24"/>
    <mergeCell ref="D24:F24"/>
  </mergeCells>
  <pageMargins left="0.39370078740157483" right="0.19685039370078741" top="0.39370078740157483" bottom="0.3937007874015748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9"/>
  <sheetViews>
    <sheetView topLeftCell="A5" zoomScale="87" zoomScaleNormal="87" workbookViewId="0">
      <selection activeCell="B17" sqref="B17"/>
    </sheetView>
  </sheetViews>
  <sheetFormatPr baseColWidth="10" defaultColWidth="11.42578125" defaultRowHeight="15" x14ac:dyDescent="0.25"/>
  <cols>
    <col min="1" max="1" width="11.28515625" style="3" customWidth="1"/>
    <col min="2" max="2" width="72.140625" style="1" customWidth="1"/>
    <col min="3" max="3" width="24.28515625" style="1" customWidth="1"/>
    <col min="4" max="4" width="22.7109375" style="6" customWidth="1"/>
    <col min="5" max="5" width="27" style="53" customWidth="1"/>
    <col min="6" max="6" width="24.28515625" style="53" customWidth="1"/>
    <col min="7" max="7" width="21.28515625" customWidth="1"/>
  </cols>
  <sheetData>
    <row r="2" spans="1:6" x14ac:dyDescent="0.25">
      <c r="A2" s="162" t="s">
        <v>154</v>
      </c>
      <c r="B2" s="162"/>
      <c r="C2" s="162"/>
    </row>
    <row r="3" spans="1:6" x14ac:dyDescent="0.25">
      <c r="A3" s="162" t="s">
        <v>211</v>
      </c>
      <c r="B3" s="162"/>
      <c r="C3" s="162"/>
    </row>
    <row r="4" spans="1:6" x14ac:dyDescent="0.25">
      <c r="B4" s="2"/>
    </row>
    <row r="6" spans="1:6" s="4" customFormat="1" ht="41.25" customHeight="1" x14ac:dyDescent="0.25">
      <c r="A6" s="69" t="s">
        <v>47</v>
      </c>
      <c r="B6" s="69" t="s">
        <v>48</v>
      </c>
      <c r="C6" s="69" t="s">
        <v>0</v>
      </c>
      <c r="D6" s="55"/>
      <c r="E6" s="58"/>
      <c r="F6" s="59"/>
    </row>
    <row r="7" spans="1:6" s="13" customFormat="1" ht="31.5" customHeight="1" x14ac:dyDescent="0.25">
      <c r="A7" s="17">
        <v>1</v>
      </c>
      <c r="B7" s="18" t="s">
        <v>3</v>
      </c>
      <c r="C7" s="20">
        <f>C8+C12</f>
        <v>670000</v>
      </c>
      <c r="D7" s="56"/>
      <c r="E7" s="60"/>
      <c r="F7" s="61"/>
    </row>
    <row r="8" spans="1:6" s="21" customFormat="1" ht="31.5" customHeight="1" x14ac:dyDescent="0.25">
      <c r="A8" s="17" t="s">
        <v>157</v>
      </c>
      <c r="B8" s="18" t="s">
        <v>1</v>
      </c>
      <c r="C8" s="20">
        <f>SUM(C9)</f>
        <v>370000</v>
      </c>
      <c r="D8" s="57"/>
      <c r="E8" s="62"/>
      <c r="F8" s="63"/>
    </row>
    <row r="9" spans="1:6" s="21" customFormat="1" ht="31.5" customHeight="1" x14ac:dyDescent="0.25">
      <c r="A9" s="17" t="s">
        <v>49</v>
      </c>
      <c r="B9" s="18" t="s">
        <v>2</v>
      </c>
      <c r="C9" s="20">
        <f>SUM(C10:C11)</f>
        <v>370000</v>
      </c>
      <c r="D9" s="57"/>
      <c r="E9" s="62"/>
      <c r="F9" s="63"/>
    </row>
    <row r="10" spans="1:6" s="13" customFormat="1" ht="31.5" customHeight="1" x14ac:dyDescent="0.25">
      <c r="A10" s="22" t="s">
        <v>51</v>
      </c>
      <c r="B10" s="19" t="s">
        <v>38</v>
      </c>
      <c r="C10" s="23">
        <v>250000</v>
      </c>
      <c r="D10" s="56"/>
      <c r="E10" s="60"/>
      <c r="F10" s="61"/>
    </row>
    <row r="11" spans="1:6" s="13" customFormat="1" ht="31.5" customHeight="1" x14ac:dyDescent="0.25">
      <c r="A11" s="22" t="s">
        <v>50</v>
      </c>
      <c r="B11" s="19" t="s">
        <v>39</v>
      </c>
      <c r="C11" s="23">
        <v>120000</v>
      </c>
      <c r="D11" s="56"/>
      <c r="E11" s="60"/>
      <c r="F11" s="61"/>
    </row>
    <row r="12" spans="1:6" s="21" customFormat="1" ht="31.5" customHeight="1" x14ac:dyDescent="0.25">
      <c r="A12" s="17">
        <v>1.7</v>
      </c>
      <c r="B12" s="18" t="s">
        <v>4</v>
      </c>
      <c r="C12" s="20">
        <f t="shared" ref="C12:C13" si="0">SUM(C13)</f>
        <v>300000</v>
      </c>
      <c r="D12" s="57"/>
      <c r="E12" s="62"/>
      <c r="F12" s="63"/>
    </row>
    <row r="13" spans="1:6" s="21" customFormat="1" ht="31.5" customHeight="1" x14ac:dyDescent="0.25">
      <c r="A13" s="17" t="s">
        <v>69</v>
      </c>
      <c r="B13" s="18" t="s">
        <v>5</v>
      </c>
      <c r="C13" s="20">
        <f t="shared" si="0"/>
        <v>300000</v>
      </c>
      <c r="D13" s="57"/>
      <c r="E13" s="62"/>
      <c r="F13" s="63"/>
    </row>
    <row r="14" spans="1:6" s="13" customFormat="1" ht="31.5" customHeight="1" x14ac:dyDescent="0.25">
      <c r="A14" s="22" t="s">
        <v>70</v>
      </c>
      <c r="B14" s="19" t="s">
        <v>40</v>
      </c>
      <c r="C14" s="23">
        <v>300000</v>
      </c>
      <c r="D14" s="56"/>
      <c r="E14" s="60"/>
      <c r="F14" s="61"/>
    </row>
    <row r="15" spans="1:6" s="21" customFormat="1" ht="31.5" customHeight="1" x14ac:dyDescent="0.25">
      <c r="A15" s="17">
        <v>2</v>
      </c>
      <c r="B15" s="18" t="s">
        <v>93</v>
      </c>
      <c r="C15" s="20">
        <f t="shared" ref="C15:C17" si="1">SUM(C16)</f>
        <v>800000</v>
      </c>
      <c r="D15" s="57"/>
      <c r="E15" s="62"/>
      <c r="F15" s="63"/>
    </row>
    <row r="16" spans="1:6" s="21" customFormat="1" ht="31.5" customHeight="1" x14ac:dyDescent="0.25">
      <c r="A16" s="17">
        <v>28</v>
      </c>
      <c r="B16" s="18" t="s">
        <v>42</v>
      </c>
      <c r="C16" s="20">
        <f t="shared" si="1"/>
        <v>800000</v>
      </c>
      <c r="D16" s="57"/>
      <c r="E16" s="62"/>
      <c r="F16" s="63"/>
    </row>
    <row r="17" spans="1:29" s="21" customFormat="1" ht="31.5" customHeight="1" x14ac:dyDescent="0.25">
      <c r="A17" s="17" t="s">
        <v>43</v>
      </c>
      <c r="B17" s="18" t="s">
        <v>45</v>
      </c>
      <c r="C17" s="20">
        <f t="shared" si="1"/>
        <v>800000</v>
      </c>
      <c r="D17" s="57"/>
      <c r="E17" s="62"/>
      <c r="F17" s="63"/>
    </row>
    <row r="18" spans="1:29" s="13" customFormat="1" ht="31.5" customHeight="1" x14ac:dyDescent="0.25">
      <c r="A18" s="22" t="s">
        <v>44</v>
      </c>
      <c r="B18" s="19" t="s">
        <v>41</v>
      </c>
      <c r="C18" s="23">
        <v>800000</v>
      </c>
      <c r="D18" s="56"/>
      <c r="E18" s="60"/>
      <c r="F18" s="61"/>
    </row>
    <row r="19" spans="1:29" s="29" customFormat="1" ht="31.5" customHeight="1" x14ac:dyDescent="0.25">
      <c r="A19" s="24"/>
      <c r="B19" s="25" t="s">
        <v>90</v>
      </c>
      <c r="C19" s="26">
        <f>SUM(C7)</f>
        <v>670000</v>
      </c>
      <c r="D19" s="28"/>
      <c r="E19" s="28"/>
      <c r="F19" s="28"/>
      <c r="G19" s="2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s="80" customFormat="1" ht="31.5" customHeight="1" x14ac:dyDescent="0.25">
      <c r="A20" s="18"/>
      <c r="B20" s="18" t="s">
        <v>91</v>
      </c>
      <c r="C20" s="20">
        <f>SUM(C15)</f>
        <v>800000</v>
      </c>
      <c r="D20" s="78"/>
      <c r="E20" s="78"/>
      <c r="F20" s="78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</row>
    <row r="21" spans="1:29" s="21" customFormat="1" ht="31.5" customHeight="1" x14ac:dyDescent="0.25">
      <c r="A21" s="70"/>
      <c r="B21" s="70" t="s">
        <v>92</v>
      </c>
      <c r="C21" s="71">
        <f>SUM(C19:C20)</f>
        <v>1470000</v>
      </c>
      <c r="D21" s="31"/>
      <c r="E21" s="31"/>
      <c r="F21" s="3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7" spans="1:29" ht="15.75" x14ac:dyDescent="0.25">
      <c r="A27" s="160" t="s">
        <v>219</v>
      </c>
      <c r="B27" s="160"/>
      <c r="C27" s="110" t="s">
        <v>214</v>
      </c>
      <c r="D27" s="161"/>
      <c r="E27" s="161"/>
      <c r="F27" s="161"/>
    </row>
    <row r="28" spans="1:29" ht="15.75" x14ac:dyDescent="0.25">
      <c r="A28" s="107" t="s">
        <v>218</v>
      </c>
      <c r="B28" s="107"/>
      <c r="C28" s="108" t="s">
        <v>217</v>
      </c>
      <c r="D28" s="152"/>
      <c r="E28" s="152"/>
      <c r="F28" s="152"/>
    </row>
    <row r="29" spans="1:29" ht="15.75" x14ac:dyDescent="0.25">
      <c r="A29" s="106"/>
      <c r="B29" s="106"/>
      <c r="C29" s="106"/>
      <c r="D29" s="151"/>
      <c r="E29" s="151"/>
      <c r="F29" s="151"/>
    </row>
  </sheetData>
  <mergeCells count="6">
    <mergeCell ref="D29:F29"/>
    <mergeCell ref="A3:C3"/>
    <mergeCell ref="A2:C2"/>
    <mergeCell ref="A27:B27"/>
    <mergeCell ref="D27:F27"/>
    <mergeCell ref="D28:F28"/>
  </mergeCells>
  <pageMargins left="0.39370078740157483" right="0.19685039370078741" top="0.39370078740157483" bottom="0.3937007874015748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S109"/>
  <sheetViews>
    <sheetView tabSelected="1" topLeftCell="A7" zoomScaleNormal="100" workbookViewId="0">
      <selection activeCell="B12" sqref="B12"/>
    </sheetView>
  </sheetViews>
  <sheetFormatPr baseColWidth="10" defaultColWidth="11.42578125" defaultRowHeight="15" x14ac:dyDescent="0.25"/>
  <cols>
    <col min="1" max="1" width="11.140625" style="1" customWidth="1"/>
    <col min="2" max="2" width="60.5703125" style="89" customWidth="1"/>
    <col min="3" max="5" width="16.7109375" style="90" customWidth="1"/>
    <col min="6" max="6" width="13" style="6" bestFit="1" customWidth="1"/>
    <col min="7" max="7" width="11.42578125" style="1"/>
  </cols>
  <sheetData>
    <row r="2" spans="1:7" ht="15.75" x14ac:dyDescent="0.25">
      <c r="B2" s="168" t="s">
        <v>154</v>
      </c>
      <c r="C2" s="168"/>
      <c r="D2" s="168"/>
      <c r="E2" s="168"/>
    </row>
    <row r="3" spans="1:7" ht="15.75" x14ac:dyDescent="0.25">
      <c r="A3" s="3"/>
      <c r="B3" s="168" t="s">
        <v>220</v>
      </c>
      <c r="C3" s="168"/>
      <c r="D3" s="168"/>
      <c r="E3" s="168"/>
    </row>
    <row r="4" spans="1:7" x14ac:dyDescent="0.25">
      <c r="A4" s="3"/>
    </row>
    <row r="5" spans="1:7" ht="27" customHeight="1" x14ac:dyDescent="0.25">
      <c r="A5" s="163" t="s">
        <v>47</v>
      </c>
      <c r="B5" s="163" t="s">
        <v>96</v>
      </c>
      <c r="C5" s="163" t="s">
        <v>0</v>
      </c>
      <c r="D5" s="166" t="s">
        <v>196</v>
      </c>
      <c r="E5" s="167"/>
    </row>
    <row r="6" spans="1:7" ht="27" customHeight="1" x14ac:dyDescent="0.25">
      <c r="A6" s="164"/>
      <c r="B6" s="164"/>
      <c r="C6" s="164"/>
      <c r="D6" s="82" t="s">
        <v>93</v>
      </c>
      <c r="E6" s="82" t="s">
        <v>221</v>
      </c>
    </row>
    <row r="7" spans="1:7" s="14" customFormat="1" x14ac:dyDescent="0.25">
      <c r="A7" s="15">
        <v>5</v>
      </c>
      <c r="B7" s="91" t="s">
        <v>6</v>
      </c>
      <c r="C7" s="92">
        <f>SUM(C8)</f>
        <v>459307.91000000003</v>
      </c>
      <c r="D7" s="92">
        <f>SUM(D8)</f>
        <v>0</v>
      </c>
      <c r="E7" s="92">
        <f>SUM(E8)</f>
        <v>459307.91000000003</v>
      </c>
      <c r="F7" s="86"/>
      <c r="G7" s="2"/>
    </row>
    <row r="8" spans="1:7" s="14" customFormat="1" x14ac:dyDescent="0.25">
      <c r="A8" s="66" t="s">
        <v>178</v>
      </c>
      <c r="B8" s="93" t="s">
        <v>148</v>
      </c>
      <c r="C8" s="92">
        <f>C9+C12+C15+C18+C21</f>
        <v>459307.91000000003</v>
      </c>
      <c r="D8" s="92">
        <f>D9+D12+D15+D18+D21</f>
        <v>0</v>
      </c>
      <c r="E8" s="92">
        <f>E9+E12+E15+E18+E21</f>
        <v>459307.91000000003</v>
      </c>
      <c r="F8" s="86"/>
      <c r="G8" s="2"/>
    </row>
    <row r="9" spans="1:7" s="14" customFormat="1" x14ac:dyDescent="0.25">
      <c r="A9" s="66" t="s">
        <v>179</v>
      </c>
      <c r="B9" s="93" t="s">
        <v>149</v>
      </c>
      <c r="C9" s="92">
        <f>SUM(C10:C11)</f>
        <v>229416</v>
      </c>
      <c r="D9" s="92">
        <f>SUM(D10:D11)</f>
        <v>0</v>
      </c>
      <c r="E9" s="92">
        <f>SUM(E10:E11)</f>
        <v>229416</v>
      </c>
      <c r="F9" s="86"/>
      <c r="G9" s="2"/>
    </row>
    <row r="10" spans="1:7" s="65" customFormat="1" ht="12.75" customHeight="1" x14ac:dyDescent="0.25">
      <c r="A10" s="54" t="s">
        <v>168</v>
      </c>
      <c r="B10" s="94" t="s">
        <v>150</v>
      </c>
      <c r="C10" s="95">
        <v>218616</v>
      </c>
      <c r="D10" s="95">
        <v>0</v>
      </c>
      <c r="E10" s="95">
        <f>SUM(C10)</f>
        <v>218616</v>
      </c>
      <c r="F10" s="77"/>
      <c r="G10" s="77"/>
    </row>
    <row r="11" spans="1:7" s="65" customFormat="1" ht="12.75" customHeight="1" x14ac:dyDescent="0.25">
      <c r="A11" s="54" t="s">
        <v>167</v>
      </c>
      <c r="B11" s="94" t="s">
        <v>151</v>
      </c>
      <c r="C11" s="95">
        <v>10800</v>
      </c>
      <c r="D11" s="95">
        <v>0</v>
      </c>
      <c r="E11" s="95">
        <f>SUM(C11)</f>
        <v>10800</v>
      </c>
      <c r="F11" s="77"/>
      <c r="G11" s="83"/>
    </row>
    <row r="12" spans="1:7" s="16" customFormat="1" ht="12.75" customHeight="1" x14ac:dyDescent="0.25">
      <c r="A12" s="66" t="s">
        <v>180</v>
      </c>
      <c r="B12" s="93" t="s">
        <v>52</v>
      </c>
      <c r="C12" s="92">
        <f>SUM(C13:C14)</f>
        <v>36517</v>
      </c>
      <c r="D12" s="92">
        <f>SUM(D13:D14)</f>
        <v>0</v>
      </c>
      <c r="E12" s="92">
        <f>SUM(E13:E14)</f>
        <v>36517</v>
      </c>
      <c r="F12" s="87"/>
      <c r="G12" s="84"/>
    </row>
    <row r="13" spans="1:7" s="65" customFormat="1" ht="12.75" customHeight="1" x14ac:dyDescent="0.25">
      <c r="A13" s="54" t="s">
        <v>166</v>
      </c>
      <c r="B13" s="94" t="s">
        <v>7</v>
      </c>
      <c r="C13" s="95">
        <v>28747</v>
      </c>
      <c r="D13" s="95">
        <v>0</v>
      </c>
      <c r="E13" s="95">
        <f>SUM(C13)</f>
        <v>28747</v>
      </c>
      <c r="F13" s="77"/>
      <c r="G13" s="83"/>
    </row>
    <row r="14" spans="1:7" s="65" customFormat="1" ht="12.75" customHeight="1" x14ac:dyDescent="0.25">
      <c r="A14" s="54" t="s">
        <v>165</v>
      </c>
      <c r="B14" s="94" t="s">
        <v>8</v>
      </c>
      <c r="C14" s="95">
        <v>7770</v>
      </c>
      <c r="D14" s="95">
        <v>0</v>
      </c>
      <c r="E14" s="95">
        <f>SUM(C14)</f>
        <v>7770</v>
      </c>
      <c r="F14" s="77"/>
      <c r="G14" s="83"/>
    </row>
    <row r="15" spans="1:7" s="16" customFormat="1" x14ac:dyDescent="0.25">
      <c r="A15" s="66" t="s">
        <v>181</v>
      </c>
      <c r="B15" s="93" t="s">
        <v>53</v>
      </c>
      <c r="C15" s="92">
        <f>SUM(C16:C17)</f>
        <v>119364</v>
      </c>
      <c r="D15" s="92">
        <f>SUM(D16:D17)</f>
        <v>0</v>
      </c>
      <c r="E15" s="92">
        <f>SUM(E16:E17)</f>
        <v>119364</v>
      </c>
      <c r="F15" s="87"/>
      <c r="G15" s="84"/>
    </row>
    <row r="16" spans="1:7" s="16" customFormat="1" x14ac:dyDescent="0.25">
      <c r="A16" s="54" t="s">
        <v>161</v>
      </c>
      <c r="B16" s="94" t="s">
        <v>195</v>
      </c>
      <c r="C16" s="95">
        <v>0</v>
      </c>
      <c r="D16" s="95">
        <v>0</v>
      </c>
      <c r="E16" s="95">
        <f>SUM(C16)</f>
        <v>0</v>
      </c>
      <c r="F16" s="87"/>
      <c r="G16" s="84"/>
    </row>
    <row r="17" spans="1:7" s="65" customFormat="1" x14ac:dyDescent="0.25">
      <c r="A17" s="54" t="s">
        <v>164</v>
      </c>
      <c r="B17" s="94" t="s">
        <v>74</v>
      </c>
      <c r="C17" s="95">
        <v>119364</v>
      </c>
      <c r="D17" s="95">
        <v>0</v>
      </c>
      <c r="E17" s="95">
        <f>SUM(C17)</f>
        <v>119364</v>
      </c>
      <c r="F17" s="77"/>
      <c r="G17" s="83"/>
    </row>
    <row r="18" spans="1:7" s="16" customFormat="1" x14ac:dyDescent="0.25">
      <c r="A18" s="66" t="s">
        <v>182</v>
      </c>
      <c r="B18" s="93" t="s">
        <v>55</v>
      </c>
      <c r="C18" s="92">
        <f>SUM(C19:C20)</f>
        <v>69010.91</v>
      </c>
      <c r="D18" s="92">
        <f>SUM(D19:D20)</f>
        <v>0</v>
      </c>
      <c r="E18" s="92">
        <f>SUM(E19:E20)</f>
        <v>69010.91</v>
      </c>
      <c r="F18" s="87"/>
      <c r="G18" s="84"/>
    </row>
    <row r="19" spans="1:7" s="65" customFormat="1" x14ac:dyDescent="0.25">
      <c r="A19" s="54" t="s">
        <v>163</v>
      </c>
      <c r="B19" s="94" t="s">
        <v>9</v>
      </c>
      <c r="C19" s="95">
        <v>40263.910000000003</v>
      </c>
      <c r="D19" s="95">
        <v>0</v>
      </c>
      <c r="E19" s="95">
        <f>SUM(C19)</f>
        <v>40263.910000000003</v>
      </c>
      <c r="F19" s="77"/>
      <c r="G19" s="83"/>
    </row>
    <row r="20" spans="1:7" s="65" customFormat="1" x14ac:dyDescent="0.25">
      <c r="A20" s="54" t="s">
        <v>162</v>
      </c>
      <c r="B20" s="94" t="s">
        <v>158</v>
      </c>
      <c r="C20" s="95">
        <v>28747</v>
      </c>
      <c r="D20" s="95">
        <v>0</v>
      </c>
      <c r="E20" s="95">
        <f>SUM(C20)</f>
        <v>28747</v>
      </c>
      <c r="F20" s="77"/>
      <c r="G20" s="83"/>
    </row>
    <row r="21" spans="1:7" s="65" customFormat="1" x14ac:dyDescent="0.25">
      <c r="A21" s="66" t="s">
        <v>183</v>
      </c>
      <c r="B21" s="96" t="s">
        <v>177</v>
      </c>
      <c r="C21" s="92">
        <f>SUM(C22:C22)</f>
        <v>5000</v>
      </c>
      <c r="D21" s="92">
        <f>SUM(D22:D22)</f>
        <v>0</v>
      </c>
      <c r="E21" s="92">
        <f>SUM(E22:E22)</f>
        <v>5000</v>
      </c>
      <c r="F21" s="77"/>
      <c r="G21" s="83"/>
    </row>
    <row r="22" spans="1:7" s="76" customFormat="1" ht="15" customHeight="1" x14ac:dyDescent="0.25">
      <c r="A22" s="73" t="s">
        <v>174</v>
      </c>
      <c r="B22" s="97" t="s">
        <v>197</v>
      </c>
      <c r="C22" s="75">
        <v>5000</v>
      </c>
      <c r="D22" s="75">
        <v>0</v>
      </c>
      <c r="E22" s="75">
        <f>SUM(C22)</f>
        <v>5000</v>
      </c>
      <c r="F22" s="78"/>
      <c r="G22" s="79"/>
    </row>
    <row r="23" spans="1:7" s="16" customFormat="1" x14ac:dyDescent="0.25">
      <c r="A23" s="15">
        <v>7</v>
      </c>
      <c r="B23" s="91" t="s">
        <v>25</v>
      </c>
      <c r="C23" s="92">
        <f>C24+C39+C80+C84</f>
        <v>1001912</v>
      </c>
      <c r="D23" s="92">
        <f>D24+D39+D80+D84</f>
        <v>792000</v>
      </c>
      <c r="E23" s="92">
        <f>E24+E39+E80+E84</f>
        <v>209912</v>
      </c>
      <c r="F23" s="87"/>
      <c r="G23" s="84"/>
    </row>
    <row r="24" spans="1:7" s="16" customFormat="1" x14ac:dyDescent="0.25">
      <c r="A24" s="15" t="s">
        <v>184</v>
      </c>
      <c r="B24" s="91" t="s">
        <v>46</v>
      </c>
      <c r="C24" s="92">
        <f>C25+C28+C31+C34+C37</f>
        <v>356791.13</v>
      </c>
      <c r="D24" s="92">
        <f>D25+D28+D31+D34+D37</f>
        <v>356791.13</v>
      </c>
      <c r="E24" s="92">
        <f>E25+E28+E31+E34+E37</f>
        <v>0</v>
      </c>
      <c r="F24" s="87"/>
      <c r="G24" s="87"/>
    </row>
    <row r="25" spans="1:7" s="16" customFormat="1" x14ac:dyDescent="0.25">
      <c r="A25" s="66" t="s">
        <v>136</v>
      </c>
      <c r="B25" s="98" t="s">
        <v>71</v>
      </c>
      <c r="C25" s="92">
        <f>SUM(C26:C27)</f>
        <v>120600</v>
      </c>
      <c r="D25" s="92">
        <f>SUM(D26:D27)</f>
        <v>120600</v>
      </c>
      <c r="E25" s="92">
        <f>SUM(E26:E27)</f>
        <v>0</v>
      </c>
      <c r="F25" s="87"/>
      <c r="G25" s="84"/>
    </row>
    <row r="26" spans="1:7" s="65" customFormat="1" x14ac:dyDescent="0.25">
      <c r="A26" s="54" t="s">
        <v>155</v>
      </c>
      <c r="B26" s="99" t="s">
        <v>72</v>
      </c>
      <c r="C26" s="77">
        <v>99000</v>
      </c>
      <c r="D26" s="95">
        <f>SUM(C26)</f>
        <v>99000</v>
      </c>
      <c r="E26" s="95">
        <v>0</v>
      </c>
      <c r="F26" s="77"/>
      <c r="G26" s="83"/>
    </row>
    <row r="27" spans="1:7" s="65" customFormat="1" x14ac:dyDescent="0.25">
      <c r="A27" s="54" t="s">
        <v>137</v>
      </c>
      <c r="B27" s="99" t="s">
        <v>73</v>
      </c>
      <c r="C27" s="95">
        <v>21600</v>
      </c>
      <c r="D27" s="95">
        <f>SUM(C27)</f>
        <v>21600</v>
      </c>
      <c r="E27" s="95">
        <v>0</v>
      </c>
      <c r="F27" s="77"/>
      <c r="G27" s="83"/>
    </row>
    <row r="28" spans="1:7" s="16" customFormat="1" x14ac:dyDescent="0.25">
      <c r="A28" s="66" t="s">
        <v>138</v>
      </c>
      <c r="B28" s="98" t="s">
        <v>52</v>
      </c>
      <c r="C28" s="92">
        <f>SUM(C29:C30)</f>
        <v>31486</v>
      </c>
      <c r="D28" s="92">
        <f>SUM(D29:D30)</f>
        <v>31486</v>
      </c>
      <c r="E28" s="92">
        <f>SUM(E29:E30)</f>
        <v>0</v>
      </c>
      <c r="F28" s="87"/>
      <c r="G28" s="84"/>
    </row>
    <row r="29" spans="1:7" s="65" customFormat="1" x14ac:dyDescent="0.25">
      <c r="A29" s="54" t="s">
        <v>139</v>
      </c>
      <c r="B29" s="99" t="s">
        <v>7</v>
      </c>
      <c r="C29" s="95">
        <v>22236</v>
      </c>
      <c r="D29" s="95">
        <f>SUM(C29)</f>
        <v>22236</v>
      </c>
      <c r="E29" s="95">
        <v>0</v>
      </c>
      <c r="F29" s="77"/>
      <c r="G29" s="83"/>
    </row>
    <row r="30" spans="1:7" s="65" customFormat="1" x14ac:dyDescent="0.25">
      <c r="A30" s="54" t="s">
        <v>140</v>
      </c>
      <c r="B30" s="99" t="s">
        <v>8</v>
      </c>
      <c r="C30" s="95">
        <v>9250</v>
      </c>
      <c r="D30" s="95">
        <f>SUM(C30)</f>
        <v>9250</v>
      </c>
      <c r="E30" s="95">
        <v>0</v>
      </c>
      <c r="F30" s="77"/>
      <c r="G30" s="83"/>
    </row>
    <row r="31" spans="1:7" s="16" customFormat="1" x14ac:dyDescent="0.25">
      <c r="A31" s="66" t="s">
        <v>141</v>
      </c>
      <c r="B31" s="98" t="s">
        <v>53</v>
      </c>
      <c r="C31" s="92">
        <f>SUM(C32:C33)</f>
        <v>146232</v>
      </c>
      <c r="D31" s="92">
        <f>SUM(D32:D33)</f>
        <v>146232</v>
      </c>
      <c r="E31" s="92">
        <f>SUM(E32:E33)</f>
        <v>0</v>
      </c>
      <c r="F31" s="87"/>
      <c r="G31" s="84"/>
    </row>
    <row r="32" spans="1:7" s="65" customFormat="1" x14ac:dyDescent="0.25">
      <c r="A32" s="54" t="s">
        <v>142</v>
      </c>
      <c r="B32" s="99" t="s">
        <v>54</v>
      </c>
      <c r="C32" s="95">
        <v>0</v>
      </c>
      <c r="D32" s="95">
        <v>0</v>
      </c>
      <c r="E32" s="95">
        <v>0</v>
      </c>
      <c r="F32" s="77"/>
      <c r="G32" s="83"/>
    </row>
    <row r="33" spans="1:7" s="65" customFormat="1" x14ac:dyDescent="0.25">
      <c r="A33" s="54" t="s">
        <v>143</v>
      </c>
      <c r="B33" s="99" t="s">
        <v>74</v>
      </c>
      <c r="C33" s="95">
        <v>146232</v>
      </c>
      <c r="D33" s="95">
        <f>SUM(C33)</f>
        <v>146232</v>
      </c>
      <c r="E33" s="95">
        <v>0</v>
      </c>
      <c r="F33" s="77"/>
      <c r="G33" s="83"/>
    </row>
    <row r="34" spans="1:7" s="16" customFormat="1" x14ac:dyDescent="0.25">
      <c r="A34" s="66" t="s">
        <v>185</v>
      </c>
      <c r="B34" s="98" t="s">
        <v>55</v>
      </c>
      <c r="C34" s="92">
        <f>SUM(C35:C36)</f>
        <v>53473.130000000005</v>
      </c>
      <c r="D34" s="92">
        <f>SUM(D35:D36)</f>
        <v>53473.130000000005</v>
      </c>
      <c r="E34" s="92">
        <f>SUM(E35:E36)</f>
        <v>0</v>
      </c>
      <c r="F34" s="87"/>
      <c r="G34" s="84"/>
    </row>
    <row r="35" spans="1:7" s="65" customFormat="1" x14ac:dyDescent="0.25">
      <c r="A35" s="54" t="s">
        <v>144</v>
      </c>
      <c r="B35" s="99" t="s">
        <v>9</v>
      </c>
      <c r="C35" s="95">
        <v>31237.13</v>
      </c>
      <c r="D35" s="95">
        <f>SUM(C35)</f>
        <v>31237.13</v>
      </c>
      <c r="E35" s="95">
        <v>0</v>
      </c>
      <c r="F35" s="77"/>
      <c r="G35" s="83"/>
    </row>
    <row r="36" spans="1:7" s="65" customFormat="1" x14ac:dyDescent="0.25">
      <c r="A36" s="54" t="s">
        <v>159</v>
      </c>
      <c r="B36" s="99" t="s">
        <v>160</v>
      </c>
      <c r="C36" s="95">
        <v>22236</v>
      </c>
      <c r="D36" s="95">
        <f>SUM(C36)</f>
        <v>22236</v>
      </c>
      <c r="E36" s="95">
        <v>0</v>
      </c>
      <c r="F36" s="77"/>
      <c r="G36" s="83"/>
    </row>
    <row r="37" spans="1:7" s="65" customFormat="1" x14ac:dyDescent="0.25">
      <c r="A37" s="72" t="s">
        <v>175</v>
      </c>
      <c r="B37" s="96" t="s">
        <v>177</v>
      </c>
      <c r="C37" s="92">
        <f>SUM(C38:C38)</f>
        <v>5000</v>
      </c>
      <c r="D37" s="92">
        <f>SUM(D38:D38)</f>
        <v>5000</v>
      </c>
      <c r="E37" s="92">
        <f>SUM(E38:E38)</f>
        <v>0</v>
      </c>
      <c r="F37" s="77"/>
      <c r="G37" s="83"/>
    </row>
    <row r="38" spans="1:7" s="76" customFormat="1" ht="15" customHeight="1" x14ac:dyDescent="0.25">
      <c r="A38" s="74" t="s">
        <v>176</v>
      </c>
      <c r="B38" s="97" t="s">
        <v>198</v>
      </c>
      <c r="C38" s="75">
        <v>5000</v>
      </c>
      <c r="D38" s="75">
        <v>5000</v>
      </c>
      <c r="E38" s="75">
        <v>0</v>
      </c>
      <c r="F38" s="78"/>
      <c r="G38" s="79"/>
    </row>
    <row r="39" spans="1:7" s="16" customFormat="1" x14ac:dyDescent="0.25">
      <c r="A39" s="15" t="s">
        <v>186</v>
      </c>
      <c r="B39" s="91" t="s">
        <v>10</v>
      </c>
      <c r="C39" s="92">
        <f>C40+C45+C51+C56+C60+C62+C67+C70</f>
        <v>623620.87</v>
      </c>
      <c r="D39" s="92">
        <f>D40+D45+D51+D56+D60+D62+D67+D70</f>
        <v>418708.87</v>
      </c>
      <c r="E39" s="92">
        <f>E40+E45+E51+E56+E60+E62+E67+E70</f>
        <v>204912</v>
      </c>
      <c r="F39" s="87"/>
      <c r="G39" s="84"/>
    </row>
    <row r="40" spans="1:7" s="16" customFormat="1" x14ac:dyDescent="0.25">
      <c r="A40" s="66" t="s">
        <v>101</v>
      </c>
      <c r="B40" s="93" t="s">
        <v>75</v>
      </c>
      <c r="C40" s="92">
        <f>SUM(C41:C44)</f>
        <v>37000</v>
      </c>
      <c r="D40" s="92">
        <f>SUM(D41:D44)</f>
        <v>37000</v>
      </c>
      <c r="E40" s="92">
        <f>SUM(E41:E44)</f>
        <v>0</v>
      </c>
      <c r="F40" s="87"/>
      <c r="G40" s="84"/>
    </row>
    <row r="41" spans="1:7" s="65" customFormat="1" x14ac:dyDescent="0.25">
      <c r="A41" s="64" t="s">
        <v>97</v>
      </c>
      <c r="B41" s="100" t="s">
        <v>14</v>
      </c>
      <c r="C41" s="95">
        <v>10000</v>
      </c>
      <c r="D41" s="95">
        <f>SUM(C41)</f>
        <v>10000</v>
      </c>
      <c r="E41" s="95">
        <v>0</v>
      </c>
      <c r="F41" s="77"/>
      <c r="G41" s="83"/>
    </row>
    <row r="42" spans="1:7" s="65" customFormat="1" x14ac:dyDescent="0.25">
      <c r="A42" s="64" t="s">
        <v>98</v>
      </c>
      <c r="B42" s="100" t="s">
        <v>11</v>
      </c>
      <c r="C42" s="95">
        <v>10000</v>
      </c>
      <c r="D42" s="95">
        <f>SUM(C42)</f>
        <v>10000</v>
      </c>
      <c r="E42" s="95">
        <v>0</v>
      </c>
      <c r="F42" s="77"/>
      <c r="G42" s="83"/>
    </row>
    <row r="43" spans="1:7" s="65" customFormat="1" x14ac:dyDescent="0.25">
      <c r="A43" s="64" t="s">
        <v>99</v>
      </c>
      <c r="B43" s="100" t="s">
        <v>12</v>
      </c>
      <c r="C43" s="95">
        <v>12000</v>
      </c>
      <c r="D43" s="95">
        <f>SUM(C43)</f>
        <v>12000</v>
      </c>
      <c r="E43" s="95">
        <v>0</v>
      </c>
      <c r="F43" s="77"/>
      <c r="G43" s="83"/>
    </row>
    <row r="44" spans="1:7" s="65" customFormat="1" x14ac:dyDescent="0.25">
      <c r="A44" s="64" t="s">
        <v>100</v>
      </c>
      <c r="B44" s="100" t="s">
        <v>13</v>
      </c>
      <c r="C44" s="95">
        <v>5000</v>
      </c>
      <c r="D44" s="95">
        <f>SUM(C44)</f>
        <v>5000</v>
      </c>
      <c r="E44" s="95">
        <v>0</v>
      </c>
      <c r="F44" s="77"/>
      <c r="G44" s="83"/>
    </row>
    <row r="45" spans="1:7" s="16" customFormat="1" x14ac:dyDescent="0.25">
      <c r="A45" s="66" t="s">
        <v>102</v>
      </c>
      <c r="B45" s="93" t="s">
        <v>76</v>
      </c>
      <c r="C45" s="92">
        <f>SUM(C46:C50)</f>
        <v>405200</v>
      </c>
      <c r="D45" s="92">
        <f>SUM(D46:D50)</f>
        <v>225000</v>
      </c>
      <c r="E45" s="92">
        <f>SUM(E46:E50)</f>
        <v>180200</v>
      </c>
      <c r="F45" s="87"/>
      <c r="G45" s="84"/>
    </row>
    <row r="46" spans="1:7" s="67" customFormat="1" x14ac:dyDescent="0.25">
      <c r="A46" s="64" t="s">
        <v>105</v>
      </c>
      <c r="B46" s="94" t="s">
        <v>106</v>
      </c>
      <c r="C46" s="95">
        <v>50</v>
      </c>
      <c r="D46" s="95">
        <v>0</v>
      </c>
      <c r="E46" s="95">
        <f>SUM(C46)</f>
        <v>50</v>
      </c>
      <c r="F46" s="77"/>
      <c r="G46" s="83"/>
    </row>
    <row r="47" spans="1:7" s="65" customFormat="1" x14ac:dyDescent="0.25">
      <c r="A47" s="64" t="s">
        <v>108</v>
      </c>
      <c r="B47" s="101" t="s">
        <v>206</v>
      </c>
      <c r="C47" s="95">
        <v>50</v>
      </c>
      <c r="D47" s="95">
        <v>0</v>
      </c>
      <c r="E47" s="95">
        <f>SUM(C47)</f>
        <v>50</v>
      </c>
      <c r="F47" s="77"/>
      <c r="G47" s="83"/>
    </row>
    <row r="48" spans="1:7" s="67" customFormat="1" x14ac:dyDescent="0.25">
      <c r="A48" s="64" t="s">
        <v>109</v>
      </c>
      <c r="B48" s="94" t="s">
        <v>107</v>
      </c>
      <c r="C48" s="95">
        <v>100</v>
      </c>
      <c r="D48" s="95">
        <v>0</v>
      </c>
      <c r="E48" s="95">
        <f>SUM(C48)</f>
        <v>100</v>
      </c>
      <c r="F48" s="77"/>
      <c r="G48" s="83"/>
    </row>
    <row r="49" spans="1:7" s="65" customFormat="1" x14ac:dyDescent="0.25">
      <c r="A49" s="64" t="s">
        <v>103</v>
      </c>
      <c r="B49" s="100" t="s">
        <v>31</v>
      </c>
      <c r="C49" s="95">
        <v>225000</v>
      </c>
      <c r="D49" s="95">
        <f>SUM(C49)</f>
        <v>225000</v>
      </c>
      <c r="E49" s="95">
        <v>0</v>
      </c>
      <c r="F49" s="77"/>
      <c r="G49" s="83"/>
    </row>
    <row r="50" spans="1:7" s="65" customFormat="1" x14ac:dyDescent="0.25">
      <c r="A50" s="64" t="s">
        <v>104</v>
      </c>
      <c r="B50" s="100" t="s">
        <v>32</v>
      </c>
      <c r="C50" s="95">
        <v>180000</v>
      </c>
      <c r="D50" s="95">
        <v>0</v>
      </c>
      <c r="E50" s="95">
        <f>SUM(C50:D50)</f>
        <v>180000</v>
      </c>
      <c r="F50" s="77"/>
      <c r="G50" s="83"/>
    </row>
    <row r="51" spans="1:7" s="16" customFormat="1" x14ac:dyDescent="0.25">
      <c r="A51" s="66" t="s">
        <v>110</v>
      </c>
      <c r="B51" s="93" t="s">
        <v>77</v>
      </c>
      <c r="C51" s="92">
        <f>SUM(C52:C55)</f>
        <v>11708.869999999999</v>
      </c>
      <c r="D51" s="92">
        <f>SUM(D52:D55)</f>
        <v>11708.869999999999</v>
      </c>
      <c r="E51" s="92">
        <f>SUM(E52:E55)</f>
        <v>0</v>
      </c>
      <c r="F51" s="87"/>
      <c r="G51" s="84"/>
    </row>
    <row r="52" spans="1:7" s="65" customFormat="1" x14ac:dyDescent="0.25">
      <c r="A52" s="54" t="s">
        <v>111</v>
      </c>
      <c r="B52" s="94" t="s">
        <v>78</v>
      </c>
      <c r="C52" s="95">
        <v>2000</v>
      </c>
      <c r="D52" s="95">
        <f>SUM(C52)</f>
        <v>2000</v>
      </c>
      <c r="E52" s="95">
        <v>0</v>
      </c>
      <c r="F52" s="77"/>
      <c r="G52" s="83"/>
    </row>
    <row r="53" spans="1:7" s="65" customFormat="1" x14ac:dyDescent="0.25">
      <c r="A53" s="54" t="s">
        <v>112</v>
      </c>
      <c r="B53" s="94" t="s">
        <v>79</v>
      </c>
      <c r="C53" s="95">
        <v>3000</v>
      </c>
      <c r="D53" s="95">
        <f t="shared" ref="D53:D55" si="0">SUM(C53)</f>
        <v>3000</v>
      </c>
      <c r="E53" s="95">
        <v>0</v>
      </c>
      <c r="F53" s="77"/>
      <c r="G53" s="83"/>
    </row>
    <row r="54" spans="1:7" s="65" customFormat="1" x14ac:dyDescent="0.25">
      <c r="A54" s="54" t="s">
        <v>113</v>
      </c>
      <c r="B54" s="94" t="s">
        <v>80</v>
      </c>
      <c r="C54" s="95">
        <v>2000</v>
      </c>
      <c r="D54" s="95">
        <f t="shared" si="0"/>
        <v>2000</v>
      </c>
      <c r="E54" s="95">
        <v>0</v>
      </c>
      <c r="F54" s="77"/>
      <c r="G54" s="83"/>
    </row>
    <row r="55" spans="1:7" s="65" customFormat="1" x14ac:dyDescent="0.25">
      <c r="A55" s="54" t="s">
        <v>114</v>
      </c>
      <c r="B55" s="94" t="s">
        <v>81</v>
      </c>
      <c r="C55" s="95">
        <v>4708.87</v>
      </c>
      <c r="D55" s="95">
        <f t="shared" si="0"/>
        <v>4708.87</v>
      </c>
      <c r="E55" s="95">
        <v>0</v>
      </c>
      <c r="F55" s="77"/>
      <c r="G55" s="77"/>
    </row>
    <row r="56" spans="1:7" s="16" customFormat="1" x14ac:dyDescent="0.25">
      <c r="A56" s="15" t="s">
        <v>115</v>
      </c>
      <c r="B56" s="93" t="s">
        <v>82</v>
      </c>
      <c r="C56" s="92">
        <f>SUM(C57:C59)</f>
        <v>28100</v>
      </c>
      <c r="D56" s="92">
        <f>SUM(D57:D59)</f>
        <v>28000</v>
      </c>
      <c r="E56" s="92">
        <f>SUM(E57:E59)</f>
        <v>100</v>
      </c>
      <c r="F56" s="77"/>
      <c r="G56" s="84"/>
    </row>
    <row r="57" spans="1:7" s="65" customFormat="1" x14ac:dyDescent="0.25">
      <c r="A57" s="64" t="s">
        <v>116</v>
      </c>
      <c r="B57" s="100" t="s">
        <v>33</v>
      </c>
      <c r="C57" s="95">
        <v>20100</v>
      </c>
      <c r="D57" s="95">
        <v>20000</v>
      </c>
      <c r="E57" s="95">
        <v>100</v>
      </c>
      <c r="G57" s="83"/>
    </row>
    <row r="58" spans="1:7" s="65" customFormat="1" x14ac:dyDescent="0.25">
      <c r="A58" s="64" t="s">
        <v>156</v>
      </c>
      <c r="B58" s="100" t="s">
        <v>15</v>
      </c>
      <c r="C58" s="95">
        <v>5000</v>
      </c>
      <c r="D58" s="95">
        <f t="shared" ref="D58:D59" si="1">SUM(C58)</f>
        <v>5000</v>
      </c>
      <c r="E58" s="95">
        <v>0</v>
      </c>
      <c r="F58" s="77"/>
      <c r="G58" s="83"/>
    </row>
    <row r="59" spans="1:7" s="65" customFormat="1" x14ac:dyDescent="0.25">
      <c r="A59" s="64" t="s">
        <v>117</v>
      </c>
      <c r="B59" s="100" t="s">
        <v>29</v>
      </c>
      <c r="C59" s="95">
        <v>3000</v>
      </c>
      <c r="D59" s="95">
        <f t="shared" si="1"/>
        <v>3000</v>
      </c>
      <c r="E59" s="95">
        <v>0</v>
      </c>
      <c r="F59" s="77"/>
      <c r="G59" s="77"/>
    </row>
    <row r="60" spans="1:7" s="16" customFormat="1" x14ac:dyDescent="0.25">
      <c r="A60" s="15" t="s">
        <v>118</v>
      </c>
      <c r="B60" s="91" t="s">
        <v>84</v>
      </c>
      <c r="C60" s="92">
        <f>SUM(C61)</f>
        <v>12000</v>
      </c>
      <c r="D60" s="92">
        <f>SUM(D61)</f>
        <v>12000</v>
      </c>
      <c r="E60" s="92">
        <f>SUM(E61)</f>
        <v>0</v>
      </c>
      <c r="F60" s="87"/>
      <c r="G60" s="84"/>
    </row>
    <row r="61" spans="1:7" s="65" customFormat="1" x14ac:dyDescent="0.25">
      <c r="A61" s="64" t="s">
        <v>119</v>
      </c>
      <c r="B61" s="100" t="s">
        <v>29</v>
      </c>
      <c r="C61" s="95">
        <v>12000</v>
      </c>
      <c r="D61" s="95">
        <f>SUM(C61)</f>
        <v>12000</v>
      </c>
      <c r="E61" s="95">
        <v>0</v>
      </c>
      <c r="F61" s="77"/>
      <c r="G61" s="83"/>
    </row>
    <row r="62" spans="1:7" s="16" customFormat="1" x14ac:dyDescent="0.25">
      <c r="A62" s="66" t="s">
        <v>187</v>
      </c>
      <c r="B62" s="93" t="s">
        <v>83</v>
      </c>
      <c r="C62" s="92">
        <f>SUM(C63:C66)</f>
        <v>50412</v>
      </c>
      <c r="D62" s="92">
        <f>SUM(D63:D66)</f>
        <v>26000</v>
      </c>
      <c r="E62" s="92">
        <f>SUM(E63:E66)</f>
        <v>24412</v>
      </c>
      <c r="F62" s="87"/>
      <c r="G62" s="84"/>
    </row>
    <row r="63" spans="1:7" s="67" customFormat="1" x14ac:dyDescent="0.25">
      <c r="A63" s="54" t="s">
        <v>188</v>
      </c>
      <c r="B63" s="102" t="s">
        <v>199</v>
      </c>
      <c r="C63" s="95">
        <f>4000+5000+5000+7000+5000</f>
        <v>26000</v>
      </c>
      <c r="D63" s="95">
        <f>SUM(C63)</f>
        <v>26000</v>
      </c>
      <c r="E63" s="95">
        <v>0</v>
      </c>
      <c r="F63" s="77"/>
      <c r="G63" s="83"/>
    </row>
    <row r="64" spans="1:7" s="67" customFormat="1" x14ac:dyDescent="0.25">
      <c r="A64" s="54" t="s">
        <v>189</v>
      </c>
      <c r="B64" s="101" t="s">
        <v>200</v>
      </c>
      <c r="C64" s="95">
        <v>2500</v>
      </c>
      <c r="D64" s="95">
        <v>0</v>
      </c>
      <c r="E64" s="95">
        <f>SUM(C64)</f>
        <v>2500</v>
      </c>
      <c r="F64" s="77"/>
      <c r="G64" s="83"/>
    </row>
    <row r="65" spans="1:7" s="67" customFormat="1" x14ac:dyDescent="0.25">
      <c r="A65" s="54" t="s">
        <v>202</v>
      </c>
      <c r="B65" s="101" t="s">
        <v>201</v>
      </c>
      <c r="C65" s="95">
        <v>1000</v>
      </c>
      <c r="D65" s="95">
        <v>0</v>
      </c>
      <c r="E65" s="95">
        <f>SUM(C65)</f>
        <v>1000</v>
      </c>
      <c r="F65" s="77"/>
      <c r="G65" s="83"/>
    </row>
    <row r="66" spans="1:7" s="65" customFormat="1" x14ac:dyDescent="0.25">
      <c r="A66" s="64" t="s">
        <v>152</v>
      </c>
      <c r="B66" s="100" t="s">
        <v>208</v>
      </c>
      <c r="C66" s="95">
        <f>20712+100+100</f>
        <v>20912</v>
      </c>
      <c r="D66" s="95">
        <v>0</v>
      </c>
      <c r="E66" s="95">
        <f>SUM(C66:D66)</f>
        <v>20912</v>
      </c>
      <c r="F66" s="77"/>
      <c r="G66" s="83"/>
    </row>
    <row r="67" spans="1:7" s="16" customFormat="1" x14ac:dyDescent="0.25">
      <c r="A67" s="15" t="s">
        <v>120</v>
      </c>
      <c r="B67" s="91" t="s">
        <v>85</v>
      </c>
      <c r="C67" s="92">
        <f>SUM(C68:C69)</f>
        <v>200</v>
      </c>
      <c r="D67" s="92">
        <f>SUM(D68:D69)</f>
        <v>0</v>
      </c>
      <c r="E67" s="92">
        <f>SUM(E68:E69)</f>
        <v>200</v>
      </c>
      <c r="F67" s="87"/>
      <c r="G67" s="84"/>
    </row>
    <row r="68" spans="1:7" s="67" customFormat="1" x14ac:dyDescent="0.25">
      <c r="A68" s="64" t="s">
        <v>205</v>
      </c>
      <c r="B68" s="100" t="s">
        <v>207</v>
      </c>
      <c r="C68" s="95">
        <v>100</v>
      </c>
      <c r="D68" s="95">
        <v>0</v>
      </c>
      <c r="E68" s="95">
        <f>SUM(C68:D68)</f>
        <v>100</v>
      </c>
      <c r="F68" s="77"/>
      <c r="G68" s="83"/>
    </row>
    <row r="69" spans="1:7" s="65" customFormat="1" x14ac:dyDescent="0.25">
      <c r="A69" s="64" t="s">
        <v>121</v>
      </c>
      <c r="B69" s="100" t="s">
        <v>34</v>
      </c>
      <c r="C69" s="95">
        <v>100</v>
      </c>
      <c r="D69" s="95">
        <v>0</v>
      </c>
      <c r="E69" s="95">
        <f>SUM(C69:D69)</f>
        <v>100</v>
      </c>
      <c r="F69" s="77"/>
      <c r="G69" s="83"/>
    </row>
    <row r="70" spans="1:7" s="16" customFormat="1" x14ac:dyDescent="0.25">
      <c r="A70" s="15" t="s">
        <v>123</v>
      </c>
      <c r="B70" s="91" t="s">
        <v>122</v>
      </c>
      <c r="C70" s="92">
        <f>SUM(C71:C79)</f>
        <v>79000</v>
      </c>
      <c r="D70" s="92">
        <f>SUM(D71:D79)</f>
        <v>79000</v>
      </c>
      <c r="E70" s="92">
        <f>SUM(E71:E79)</f>
        <v>0</v>
      </c>
      <c r="F70" s="87"/>
      <c r="G70" s="84"/>
    </row>
    <row r="71" spans="1:7" s="65" customFormat="1" x14ac:dyDescent="0.25">
      <c r="A71" s="64" t="s">
        <v>124</v>
      </c>
      <c r="B71" s="100" t="s">
        <v>16</v>
      </c>
      <c r="C71" s="95">
        <v>10000</v>
      </c>
      <c r="D71" s="95">
        <f>SUM(C71)</f>
        <v>10000</v>
      </c>
      <c r="E71" s="95">
        <v>0</v>
      </c>
      <c r="F71" s="77"/>
      <c r="G71" s="83"/>
    </row>
    <row r="72" spans="1:7" s="65" customFormat="1" x14ac:dyDescent="0.25">
      <c r="A72" s="64" t="s">
        <v>125</v>
      </c>
      <c r="B72" s="100" t="s">
        <v>17</v>
      </c>
      <c r="C72" s="95">
        <v>15000</v>
      </c>
      <c r="D72" s="95">
        <f t="shared" ref="D72:D79" si="2">SUM(C72)</f>
        <v>15000</v>
      </c>
      <c r="E72" s="95">
        <v>0</v>
      </c>
      <c r="F72" s="77"/>
      <c r="G72" s="83"/>
    </row>
    <row r="73" spans="1:7" s="65" customFormat="1" x14ac:dyDescent="0.25">
      <c r="A73" s="64" t="s">
        <v>126</v>
      </c>
      <c r="B73" s="100" t="s">
        <v>18</v>
      </c>
      <c r="C73" s="95">
        <v>3000</v>
      </c>
      <c r="D73" s="95">
        <f t="shared" si="2"/>
        <v>3000</v>
      </c>
      <c r="E73" s="95">
        <v>0</v>
      </c>
      <c r="F73" s="77"/>
      <c r="G73" s="83"/>
    </row>
    <row r="74" spans="1:7" s="65" customFormat="1" x14ac:dyDescent="0.25">
      <c r="A74" s="64" t="s">
        <v>127</v>
      </c>
      <c r="B74" s="100" t="s">
        <v>19</v>
      </c>
      <c r="C74" s="95">
        <v>7000</v>
      </c>
      <c r="D74" s="95">
        <f t="shared" si="2"/>
        <v>7000</v>
      </c>
      <c r="E74" s="95">
        <v>0</v>
      </c>
      <c r="F74" s="77"/>
      <c r="G74" s="83"/>
    </row>
    <row r="75" spans="1:7" s="65" customFormat="1" x14ac:dyDescent="0.25">
      <c r="A75" s="64" t="s">
        <v>128</v>
      </c>
      <c r="B75" s="100" t="s">
        <v>20</v>
      </c>
      <c r="C75" s="95">
        <v>5000</v>
      </c>
      <c r="D75" s="95">
        <f t="shared" si="2"/>
        <v>5000</v>
      </c>
      <c r="E75" s="95">
        <v>0</v>
      </c>
      <c r="F75" s="77"/>
      <c r="G75" s="77"/>
    </row>
    <row r="76" spans="1:7" s="65" customFormat="1" x14ac:dyDescent="0.25">
      <c r="A76" s="64" t="s">
        <v>129</v>
      </c>
      <c r="B76" s="100" t="s">
        <v>21</v>
      </c>
      <c r="C76" s="95">
        <v>2000</v>
      </c>
      <c r="D76" s="95">
        <v>2000</v>
      </c>
      <c r="E76" s="95">
        <v>0</v>
      </c>
      <c r="F76" s="77"/>
      <c r="G76" s="83"/>
    </row>
    <row r="77" spans="1:7" s="65" customFormat="1" x14ac:dyDescent="0.25">
      <c r="A77" s="64" t="s">
        <v>173</v>
      </c>
      <c r="B77" s="100" t="s">
        <v>194</v>
      </c>
      <c r="C77" s="95">
        <v>15000</v>
      </c>
      <c r="D77" s="95">
        <f t="shared" si="2"/>
        <v>15000</v>
      </c>
      <c r="E77" s="95">
        <v>0</v>
      </c>
      <c r="F77" s="77"/>
      <c r="G77" s="83"/>
    </row>
    <row r="78" spans="1:7" s="65" customFormat="1" x14ac:dyDescent="0.25">
      <c r="A78" s="64" t="s">
        <v>130</v>
      </c>
      <c r="B78" s="100" t="s">
        <v>35</v>
      </c>
      <c r="C78" s="95">
        <v>20000</v>
      </c>
      <c r="D78" s="95">
        <f t="shared" si="2"/>
        <v>20000</v>
      </c>
      <c r="E78" s="95">
        <v>0</v>
      </c>
      <c r="F78" s="77"/>
      <c r="G78" s="83"/>
    </row>
    <row r="79" spans="1:7" s="65" customFormat="1" x14ac:dyDescent="0.25">
      <c r="A79" s="64" t="s">
        <v>131</v>
      </c>
      <c r="B79" s="100" t="s">
        <v>22</v>
      </c>
      <c r="C79" s="95">
        <v>2000</v>
      </c>
      <c r="D79" s="95">
        <f t="shared" si="2"/>
        <v>2000</v>
      </c>
      <c r="E79" s="95">
        <v>0</v>
      </c>
      <c r="F79" s="77"/>
      <c r="G79" s="77"/>
    </row>
    <row r="80" spans="1:7" s="16" customFormat="1" x14ac:dyDescent="0.25">
      <c r="A80" s="15" t="s">
        <v>193</v>
      </c>
      <c r="B80" s="91" t="s">
        <v>26</v>
      </c>
      <c r="C80" s="92">
        <f>SUM(C81)</f>
        <v>5000</v>
      </c>
      <c r="D80" s="92">
        <f>SUM(D81)</f>
        <v>0</v>
      </c>
      <c r="E80" s="92">
        <f>SUM(E81)</f>
        <v>5000</v>
      </c>
      <c r="F80" s="87"/>
      <c r="G80" s="84"/>
    </row>
    <row r="81" spans="1:175" s="16" customFormat="1" x14ac:dyDescent="0.25">
      <c r="A81" s="15" t="s">
        <v>146</v>
      </c>
      <c r="B81" s="91" t="s">
        <v>145</v>
      </c>
      <c r="C81" s="92">
        <f>SUM(C82:C83)</f>
        <v>5000</v>
      </c>
      <c r="D81" s="92">
        <f>SUM(D82:D83)</f>
        <v>0</v>
      </c>
      <c r="E81" s="92">
        <f>SUM(E82:E83)</f>
        <v>5000</v>
      </c>
      <c r="F81" s="87"/>
      <c r="G81" s="84"/>
    </row>
    <row r="82" spans="1:175" s="67" customFormat="1" x14ac:dyDescent="0.25">
      <c r="A82" s="64" t="s">
        <v>147</v>
      </c>
      <c r="B82" s="101" t="s">
        <v>209</v>
      </c>
      <c r="C82" s="95">
        <v>4000</v>
      </c>
      <c r="D82" s="95">
        <v>0</v>
      </c>
      <c r="E82" s="95">
        <f>SUM(C82)</f>
        <v>4000</v>
      </c>
      <c r="F82" s="77"/>
      <c r="G82" s="83"/>
    </row>
    <row r="83" spans="1:175" s="67" customFormat="1" x14ac:dyDescent="0.25">
      <c r="A83" s="64" t="s">
        <v>203</v>
      </c>
      <c r="B83" s="101" t="s">
        <v>204</v>
      </c>
      <c r="C83" s="95">
        <v>1000</v>
      </c>
      <c r="D83" s="95">
        <v>0</v>
      </c>
      <c r="E83" s="95">
        <f>SUM(C83)</f>
        <v>1000</v>
      </c>
      <c r="F83" s="77"/>
      <c r="G83" s="83"/>
    </row>
    <row r="84" spans="1:175" s="16" customFormat="1" x14ac:dyDescent="0.25">
      <c r="A84" s="15" t="s">
        <v>192</v>
      </c>
      <c r="B84" s="91" t="s">
        <v>132</v>
      </c>
      <c r="C84" s="92">
        <f>SUM(C85)</f>
        <v>16500</v>
      </c>
      <c r="D84" s="92">
        <f>SUM(D85)</f>
        <v>16500</v>
      </c>
      <c r="E84" s="92">
        <f>SUM(E85)</f>
        <v>0</v>
      </c>
      <c r="F84" s="87"/>
      <c r="G84" s="84"/>
    </row>
    <row r="85" spans="1:175" s="16" customFormat="1" x14ac:dyDescent="0.25">
      <c r="A85" s="15" t="s">
        <v>133</v>
      </c>
      <c r="B85" s="91" t="s">
        <v>86</v>
      </c>
      <c r="C85" s="92">
        <f>SUM(C86:C87)</f>
        <v>16500</v>
      </c>
      <c r="D85" s="92">
        <f>SUM(D86:D87)</f>
        <v>16500</v>
      </c>
      <c r="E85" s="92">
        <f>SUM(E86:E87)</f>
        <v>0</v>
      </c>
      <c r="F85" s="87"/>
      <c r="G85" s="84"/>
      <c r="FS85" s="68">
        <f>SUM(C85:FR85)</f>
        <v>33000</v>
      </c>
    </row>
    <row r="86" spans="1:175" s="65" customFormat="1" x14ac:dyDescent="0.25">
      <c r="A86" s="64" t="s">
        <v>134</v>
      </c>
      <c r="B86" s="100" t="s">
        <v>23</v>
      </c>
      <c r="C86" s="95">
        <v>15000</v>
      </c>
      <c r="D86" s="95">
        <f>SUM(C86)</f>
        <v>15000</v>
      </c>
      <c r="E86" s="95">
        <v>0</v>
      </c>
      <c r="F86" s="77"/>
      <c r="G86" s="83"/>
    </row>
    <row r="87" spans="1:175" s="65" customFormat="1" x14ac:dyDescent="0.25">
      <c r="A87" s="64" t="s">
        <v>135</v>
      </c>
      <c r="B87" s="100" t="s">
        <v>24</v>
      </c>
      <c r="C87" s="95">
        <v>1500</v>
      </c>
      <c r="D87" s="95">
        <f>SUM(C87)</f>
        <v>1500</v>
      </c>
      <c r="E87" s="95">
        <v>0</v>
      </c>
      <c r="F87" s="77"/>
      <c r="G87" s="83"/>
    </row>
    <row r="88" spans="1:175" s="16" customFormat="1" x14ac:dyDescent="0.25">
      <c r="A88" s="15">
        <v>8</v>
      </c>
      <c r="B88" s="91" t="s">
        <v>27</v>
      </c>
      <c r="C88" s="92">
        <f t="shared" ref="C88:E89" si="3">SUM(C89)</f>
        <v>8780.09</v>
      </c>
      <c r="D88" s="92">
        <f t="shared" si="3"/>
        <v>8000</v>
      </c>
      <c r="E88" s="92">
        <f t="shared" si="3"/>
        <v>780.09</v>
      </c>
      <c r="F88" s="87"/>
      <c r="G88" s="84"/>
    </row>
    <row r="89" spans="1:175" s="16" customFormat="1" x14ac:dyDescent="0.25">
      <c r="A89" s="15" t="s">
        <v>191</v>
      </c>
      <c r="B89" s="91" t="s">
        <v>28</v>
      </c>
      <c r="C89" s="92">
        <f t="shared" si="3"/>
        <v>8780.09</v>
      </c>
      <c r="D89" s="92">
        <f t="shared" si="3"/>
        <v>8000</v>
      </c>
      <c r="E89" s="92">
        <f t="shared" si="3"/>
        <v>780.09</v>
      </c>
      <c r="F89" s="87"/>
      <c r="G89" s="84"/>
    </row>
    <row r="90" spans="1:175" s="16" customFormat="1" x14ac:dyDescent="0.25">
      <c r="A90" s="15" t="s">
        <v>190</v>
      </c>
      <c r="B90" s="91" t="s">
        <v>88</v>
      </c>
      <c r="C90" s="92">
        <f>SUM(C91:C94)</f>
        <v>8780.09</v>
      </c>
      <c r="D90" s="92">
        <f>SUM(D91:D94)</f>
        <v>8000</v>
      </c>
      <c r="E90" s="92">
        <f>SUM(E91:E94)</f>
        <v>780.09</v>
      </c>
      <c r="F90" s="87"/>
      <c r="G90" s="84"/>
    </row>
    <row r="91" spans="1:175" s="65" customFormat="1" x14ac:dyDescent="0.25">
      <c r="A91" s="64" t="s">
        <v>169</v>
      </c>
      <c r="B91" s="100" t="s">
        <v>15</v>
      </c>
      <c r="C91" s="95">
        <v>2500</v>
      </c>
      <c r="D91" s="95">
        <f>SUM(C91)</f>
        <v>2500</v>
      </c>
      <c r="E91" s="95">
        <v>0</v>
      </c>
      <c r="F91" s="77"/>
      <c r="G91" s="83"/>
    </row>
    <row r="92" spans="1:175" s="65" customFormat="1" x14ac:dyDescent="0.25">
      <c r="A92" s="64" t="s">
        <v>170</v>
      </c>
      <c r="B92" s="100" t="s">
        <v>29</v>
      </c>
      <c r="C92" s="95">
        <v>2500</v>
      </c>
      <c r="D92" s="95">
        <f>SUM(C92)</f>
        <v>2500</v>
      </c>
      <c r="E92" s="95">
        <v>0</v>
      </c>
      <c r="F92" s="77"/>
      <c r="G92" s="83"/>
    </row>
    <row r="93" spans="1:175" s="65" customFormat="1" x14ac:dyDescent="0.25">
      <c r="A93" s="64" t="s">
        <v>171</v>
      </c>
      <c r="B93" s="100" t="s">
        <v>21</v>
      </c>
      <c r="C93" s="95">
        <v>3000</v>
      </c>
      <c r="D93" s="95">
        <f>SUM(C93)</f>
        <v>3000</v>
      </c>
      <c r="E93" s="95">
        <v>0</v>
      </c>
      <c r="F93" s="77"/>
      <c r="G93" s="83"/>
    </row>
    <row r="94" spans="1:175" s="65" customFormat="1" x14ac:dyDescent="0.25">
      <c r="A94" s="64" t="s">
        <v>172</v>
      </c>
      <c r="B94" s="100" t="s">
        <v>30</v>
      </c>
      <c r="C94" s="95">
        <v>780.09</v>
      </c>
      <c r="D94" s="95">
        <v>0</v>
      </c>
      <c r="E94" s="95">
        <f>SUM(C94)</f>
        <v>780.09</v>
      </c>
      <c r="F94" s="77"/>
      <c r="G94" s="83"/>
    </row>
    <row r="95" spans="1:175" s="16" customFormat="1" x14ac:dyDescent="0.25">
      <c r="A95" s="15"/>
      <c r="B95" s="91" t="s">
        <v>95</v>
      </c>
      <c r="C95" s="92">
        <f>SUM(C7)</f>
        <v>459307.91000000003</v>
      </c>
      <c r="D95" s="92">
        <f>SUM(D7)</f>
        <v>0</v>
      </c>
      <c r="E95" s="92">
        <f>SUM(E7)</f>
        <v>459307.91000000003</v>
      </c>
      <c r="F95" s="87"/>
      <c r="G95" s="84"/>
    </row>
    <row r="96" spans="1:175" s="14" customFormat="1" x14ac:dyDescent="0.25">
      <c r="A96" s="91"/>
      <c r="B96" s="91"/>
      <c r="C96" s="92">
        <f>SUM(C23)</f>
        <v>1001912</v>
      </c>
      <c r="D96" s="92">
        <f>SUM(D23)</f>
        <v>792000</v>
      </c>
      <c r="E96" s="92">
        <f>SUM(E23)</f>
        <v>209912</v>
      </c>
      <c r="F96" s="86"/>
      <c r="G96" s="2"/>
    </row>
    <row r="97" spans="1:7" s="14" customFormat="1" x14ac:dyDescent="0.25">
      <c r="A97" s="91"/>
      <c r="B97" s="91" t="s">
        <v>89</v>
      </c>
      <c r="C97" s="92">
        <f>SUM(C88)</f>
        <v>8780.09</v>
      </c>
      <c r="D97" s="92">
        <f>SUM(D88)</f>
        <v>8000</v>
      </c>
      <c r="E97" s="92">
        <f>SUM(E88)</f>
        <v>780.09</v>
      </c>
      <c r="F97" s="86"/>
      <c r="G97" s="2"/>
    </row>
    <row r="98" spans="1:7" s="81" customFormat="1" ht="21" customHeight="1" x14ac:dyDescent="0.25">
      <c r="A98" s="103"/>
      <c r="B98" s="103" t="s">
        <v>87</v>
      </c>
      <c r="C98" s="104">
        <f>SUM(C95:C97)</f>
        <v>1470000.0000000002</v>
      </c>
      <c r="D98" s="104">
        <f>SUM(D95:D97)</f>
        <v>800000</v>
      </c>
      <c r="E98" s="104">
        <f>SUM(E95:E97)</f>
        <v>670000</v>
      </c>
      <c r="F98" s="88"/>
      <c r="G98" s="85"/>
    </row>
    <row r="99" spans="1:7" x14ac:dyDescent="0.25">
      <c r="E99" s="90">
        <f>D98+E98</f>
        <v>1470000</v>
      </c>
    </row>
    <row r="100" spans="1:7" x14ac:dyDescent="0.25">
      <c r="A100" s="81"/>
      <c r="B100" s="81"/>
      <c r="C100" s="81"/>
      <c r="D100" s="81"/>
      <c r="E100" s="81"/>
      <c r="F100" s="81"/>
    </row>
    <row r="101" spans="1:7" x14ac:dyDescent="0.25">
      <c r="A101" s="81"/>
      <c r="B101" s="81"/>
      <c r="C101" s="81"/>
      <c r="D101" s="81"/>
      <c r="E101" s="81"/>
      <c r="F101" s="81"/>
    </row>
    <row r="102" spans="1:7" x14ac:dyDescent="0.25">
      <c r="A102" s="81"/>
      <c r="B102" s="81"/>
      <c r="C102" s="81"/>
      <c r="D102" s="81"/>
      <c r="E102" s="81"/>
      <c r="F102" s="81"/>
    </row>
    <row r="103" spans="1:7" x14ac:dyDescent="0.25">
      <c r="A103" s="81"/>
      <c r="B103" s="81"/>
      <c r="C103" s="81"/>
      <c r="D103" s="81"/>
      <c r="E103" s="81"/>
      <c r="F103" s="81"/>
    </row>
    <row r="104" spans="1:7" x14ac:dyDescent="0.25">
      <c r="A104" s="109" t="s">
        <v>219</v>
      </c>
      <c r="B104" s="109"/>
      <c r="C104" s="109"/>
      <c r="D104" s="165" t="s">
        <v>214</v>
      </c>
      <c r="E104" s="165"/>
      <c r="F104" s="81"/>
    </row>
    <row r="105" spans="1:7" ht="15.75" x14ac:dyDescent="0.25">
      <c r="A105" s="107" t="s">
        <v>218</v>
      </c>
      <c r="B105" s="107"/>
      <c r="C105" s="107"/>
      <c r="D105" s="152" t="s">
        <v>217</v>
      </c>
      <c r="E105" s="152"/>
      <c r="F105" s="81"/>
    </row>
    <row r="106" spans="1:7" x14ac:dyDescent="0.25">
      <c r="A106" s="81"/>
      <c r="B106" s="81"/>
      <c r="C106" s="81"/>
      <c r="D106" s="81"/>
      <c r="E106" s="81"/>
      <c r="F106" s="81"/>
    </row>
    <row r="107" spans="1:7" x14ac:dyDescent="0.25">
      <c r="A107" s="81"/>
      <c r="B107" s="81"/>
      <c r="C107" s="81"/>
      <c r="D107" s="81"/>
      <c r="E107" s="81"/>
      <c r="F107" s="81"/>
    </row>
    <row r="108" spans="1:7" x14ac:dyDescent="0.25">
      <c r="A108" s="81"/>
      <c r="B108" s="81"/>
      <c r="C108" s="81"/>
      <c r="D108" s="81"/>
      <c r="E108" s="81"/>
      <c r="F108" s="81"/>
    </row>
    <row r="109" spans="1:7" x14ac:dyDescent="0.25">
      <c r="A109" s="81"/>
      <c r="B109" s="81"/>
      <c r="C109" s="81"/>
      <c r="D109" s="81"/>
      <c r="E109" s="81"/>
      <c r="F109" s="81"/>
    </row>
  </sheetData>
  <mergeCells count="8">
    <mergeCell ref="A5:A6"/>
    <mergeCell ref="D105:E105"/>
    <mergeCell ref="D104:E104"/>
    <mergeCell ref="D5:E5"/>
    <mergeCell ref="B2:E2"/>
    <mergeCell ref="B3:E3"/>
    <mergeCell ref="C5:C6"/>
    <mergeCell ref="B5:B6"/>
  </mergeCells>
  <pageMargins left="0.39370078740157483" right="0.19685039370078741" top="0.39370078740157483" bottom="0.39370078740157483" header="0.31496062992125984" footer="0.31496062992125984"/>
  <pageSetup paperSize="9" scale="80" orientation="portrait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S108"/>
  <sheetViews>
    <sheetView topLeftCell="G74" zoomScaleNormal="100" workbookViewId="0">
      <selection activeCell="N87" sqref="N87"/>
    </sheetView>
  </sheetViews>
  <sheetFormatPr baseColWidth="10" defaultColWidth="11.42578125" defaultRowHeight="15" x14ac:dyDescent="0.25"/>
  <cols>
    <col min="1" max="1" width="11.140625" style="111" customWidth="1"/>
    <col min="2" max="2" width="60.5703125" style="113" customWidth="1"/>
    <col min="3" max="3" width="12.7109375" style="114" customWidth="1"/>
    <col min="4" max="5" width="12.7109375" style="114" hidden="1" customWidth="1"/>
    <col min="6" max="17" width="10.7109375" style="130" customWidth="1"/>
    <col min="18" max="18" width="11.85546875" style="111" customWidth="1"/>
    <col min="19" max="24" width="10.7109375" style="111" customWidth="1"/>
    <col min="25" max="27" width="11.42578125" style="111"/>
    <col min="28" max="16384" width="11.42578125" style="106"/>
  </cols>
  <sheetData>
    <row r="2" spans="1:27" x14ac:dyDescent="0.25">
      <c r="B2" s="171" t="s">
        <v>154</v>
      </c>
      <c r="C2" s="171"/>
      <c r="D2" s="171"/>
      <c r="E2" s="171"/>
    </row>
    <row r="3" spans="1:27" x14ac:dyDescent="0.25">
      <c r="A3" s="112"/>
      <c r="B3" s="171" t="s">
        <v>220</v>
      </c>
      <c r="C3" s="171"/>
      <c r="D3" s="171"/>
      <c r="E3" s="171"/>
    </row>
    <row r="4" spans="1:27" x14ac:dyDescent="0.25">
      <c r="A4" s="112"/>
    </row>
    <row r="5" spans="1:27" s="4" customFormat="1" ht="39" customHeight="1" x14ac:dyDescent="0.25">
      <c r="A5" s="115" t="s">
        <v>47</v>
      </c>
      <c r="B5" s="115" t="s">
        <v>48</v>
      </c>
      <c r="C5" s="129" t="s">
        <v>224</v>
      </c>
      <c r="D5" s="116" t="s">
        <v>225</v>
      </c>
      <c r="E5" s="116" t="s">
        <v>223</v>
      </c>
      <c r="F5" s="133" t="s">
        <v>222</v>
      </c>
      <c r="G5" s="133" t="s">
        <v>226</v>
      </c>
      <c r="H5" s="133" t="s">
        <v>227</v>
      </c>
      <c r="I5" s="133" t="s">
        <v>228</v>
      </c>
      <c r="J5" s="133" t="s">
        <v>229</v>
      </c>
      <c r="K5" s="133" t="s">
        <v>230</v>
      </c>
      <c r="L5" s="133" t="s">
        <v>231</v>
      </c>
      <c r="M5" s="133" t="s">
        <v>232</v>
      </c>
      <c r="N5" s="134" t="s">
        <v>233</v>
      </c>
      <c r="O5" s="133" t="s">
        <v>234</v>
      </c>
      <c r="P5" s="133" t="s">
        <v>235</v>
      </c>
      <c r="Q5" s="133" t="s">
        <v>236</v>
      </c>
      <c r="R5" s="135" t="s">
        <v>237</v>
      </c>
      <c r="S5" s="132"/>
      <c r="T5" s="132"/>
      <c r="U5" s="132"/>
      <c r="V5" s="132"/>
      <c r="W5" s="132"/>
      <c r="X5" s="132"/>
      <c r="Y5" s="132"/>
      <c r="Z5" s="132"/>
      <c r="AA5" s="132"/>
    </row>
    <row r="6" spans="1:27" s="140" customFormat="1" x14ac:dyDescent="0.25">
      <c r="A6" s="117">
        <v>5</v>
      </c>
      <c r="B6" s="137" t="s">
        <v>6</v>
      </c>
      <c r="C6" s="138">
        <f>SUM(C7)</f>
        <v>459307.91000000003</v>
      </c>
      <c r="D6" s="138">
        <f>SUM(D7)</f>
        <v>0</v>
      </c>
      <c r="E6" s="138">
        <f>SUM(E7)</f>
        <v>459307.91000000003</v>
      </c>
      <c r="F6" s="138">
        <f t="shared" ref="F6:R6" si="0">SUM(F7)</f>
        <v>38275.659166666665</v>
      </c>
      <c r="G6" s="138">
        <f t="shared" si="0"/>
        <v>38275.659166666665</v>
      </c>
      <c r="H6" s="138">
        <f t="shared" si="0"/>
        <v>38275.659166666665</v>
      </c>
      <c r="I6" s="138">
        <f t="shared" si="0"/>
        <v>38275.659166666665</v>
      </c>
      <c r="J6" s="138">
        <f t="shared" si="0"/>
        <v>38275.659166666665</v>
      </c>
      <c r="K6" s="138">
        <f t="shared" si="0"/>
        <v>38275.659166666665</v>
      </c>
      <c r="L6" s="138">
        <f t="shared" si="0"/>
        <v>38275.659166666665</v>
      </c>
      <c r="M6" s="138">
        <f t="shared" si="0"/>
        <v>38275.659166666665</v>
      </c>
      <c r="N6" s="138">
        <f t="shared" si="0"/>
        <v>38275.659166666665</v>
      </c>
      <c r="O6" s="138">
        <f t="shared" si="0"/>
        <v>38275.659166666665</v>
      </c>
      <c r="P6" s="138">
        <f t="shared" si="0"/>
        <v>38275.659166666665</v>
      </c>
      <c r="Q6" s="138">
        <f t="shared" si="0"/>
        <v>38275.659166666665</v>
      </c>
      <c r="R6" s="138">
        <f t="shared" si="0"/>
        <v>459307.91000000003</v>
      </c>
      <c r="S6" s="139"/>
      <c r="T6" s="139"/>
      <c r="U6" s="139"/>
      <c r="V6" s="139"/>
      <c r="W6" s="139"/>
      <c r="X6" s="139"/>
      <c r="Y6" s="139"/>
      <c r="Z6" s="139"/>
      <c r="AA6" s="139"/>
    </row>
    <row r="7" spans="1:27" s="140" customFormat="1" x14ac:dyDescent="0.25">
      <c r="A7" s="118" t="s">
        <v>178</v>
      </c>
      <c r="B7" s="119" t="s">
        <v>148</v>
      </c>
      <c r="C7" s="138">
        <f>C8+C11+C14+C17+C20</f>
        <v>459307.91000000003</v>
      </c>
      <c r="D7" s="138">
        <f>D8+D11+D14+D17+D20</f>
        <v>0</v>
      </c>
      <c r="E7" s="138">
        <f>E8+E11+E14+E17+E20</f>
        <v>459307.91000000003</v>
      </c>
      <c r="F7" s="138">
        <f t="shared" ref="F7:Q7" si="1">F8+F11+F14+F17+F20</f>
        <v>38275.659166666665</v>
      </c>
      <c r="G7" s="138">
        <f t="shared" si="1"/>
        <v>38275.659166666665</v>
      </c>
      <c r="H7" s="138">
        <f t="shared" si="1"/>
        <v>38275.659166666665</v>
      </c>
      <c r="I7" s="138">
        <f t="shared" si="1"/>
        <v>38275.659166666665</v>
      </c>
      <c r="J7" s="138">
        <f t="shared" si="1"/>
        <v>38275.659166666665</v>
      </c>
      <c r="K7" s="138">
        <f t="shared" si="1"/>
        <v>38275.659166666665</v>
      </c>
      <c r="L7" s="138">
        <f t="shared" si="1"/>
        <v>38275.659166666665</v>
      </c>
      <c r="M7" s="138">
        <f t="shared" si="1"/>
        <v>38275.659166666665</v>
      </c>
      <c r="N7" s="138">
        <f t="shared" si="1"/>
        <v>38275.659166666665</v>
      </c>
      <c r="O7" s="138">
        <f t="shared" si="1"/>
        <v>38275.659166666665</v>
      </c>
      <c r="P7" s="138">
        <f t="shared" si="1"/>
        <v>38275.659166666665</v>
      </c>
      <c r="Q7" s="138">
        <f t="shared" si="1"/>
        <v>38275.659166666665</v>
      </c>
      <c r="R7" s="138">
        <f t="shared" ref="R7" si="2">R8+R11+R14+R17+R20</f>
        <v>459307.91000000003</v>
      </c>
      <c r="S7" s="139"/>
      <c r="T7" s="139"/>
      <c r="U7" s="139"/>
      <c r="V7" s="139"/>
      <c r="W7" s="139"/>
      <c r="X7" s="139"/>
      <c r="Y7" s="139"/>
      <c r="Z7" s="139"/>
      <c r="AA7" s="139"/>
    </row>
    <row r="8" spans="1:27" s="140" customFormat="1" x14ac:dyDescent="0.25">
      <c r="A8" s="118" t="s">
        <v>179</v>
      </c>
      <c r="B8" s="119" t="s">
        <v>149</v>
      </c>
      <c r="C8" s="138">
        <f>SUM(C9:C10)</f>
        <v>229416</v>
      </c>
      <c r="D8" s="138">
        <f>SUM(D9:D10)</f>
        <v>0</v>
      </c>
      <c r="E8" s="138">
        <f>SUM(E9:E10)</f>
        <v>229416</v>
      </c>
      <c r="F8" s="138">
        <f t="shared" ref="F8:Q8" si="3">SUM(F9:F10)</f>
        <v>19118</v>
      </c>
      <c r="G8" s="138">
        <f t="shared" si="3"/>
        <v>19118</v>
      </c>
      <c r="H8" s="138">
        <f t="shared" si="3"/>
        <v>19118</v>
      </c>
      <c r="I8" s="138">
        <f t="shared" si="3"/>
        <v>19118</v>
      </c>
      <c r="J8" s="138">
        <f t="shared" si="3"/>
        <v>19118</v>
      </c>
      <c r="K8" s="138">
        <f t="shared" si="3"/>
        <v>19118</v>
      </c>
      <c r="L8" s="138">
        <f t="shared" si="3"/>
        <v>19118</v>
      </c>
      <c r="M8" s="138">
        <f t="shared" si="3"/>
        <v>19118</v>
      </c>
      <c r="N8" s="138">
        <f t="shared" si="3"/>
        <v>19118</v>
      </c>
      <c r="O8" s="138">
        <f t="shared" si="3"/>
        <v>19118</v>
      </c>
      <c r="P8" s="138">
        <f t="shared" si="3"/>
        <v>19118</v>
      </c>
      <c r="Q8" s="138">
        <f t="shared" si="3"/>
        <v>19118</v>
      </c>
      <c r="R8" s="138">
        <f t="shared" ref="R8" si="4">SUM(R9:R10)</f>
        <v>229416</v>
      </c>
      <c r="S8" s="139"/>
      <c r="T8" s="139"/>
      <c r="U8" s="139"/>
      <c r="V8" s="139"/>
      <c r="W8" s="139"/>
      <c r="X8" s="139"/>
      <c r="Y8" s="139"/>
      <c r="Z8" s="139"/>
      <c r="AA8" s="139"/>
    </row>
    <row r="9" spans="1:27" s="142" customFormat="1" ht="12.75" customHeight="1" x14ac:dyDescent="0.25">
      <c r="A9" s="120" t="s">
        <v>168</v>
      </c>
      <c r="B9" s="121" t="s">
        <v>150</v>
      </c>
      <c r="C9" s="136">
        <v>218616</v>
      </c>
      <c r="D9" s="136">
        <v>0</v>
      </c>
      <c r="E9" s="136">
        <f>SUM(C9)</f>
        <v>218616</v>
      </c>
      <c r="F9" s="136">
        <f>C9/12</f>
        <v>18218</v>
      </c>
      <c r="G9" s="136">
        <v>18218</v>
      </c>
      <c r="H9" s="136">
        <v>18218</v>
      </c>
      <c r="I9" s="136">
        <v>18218</v>
      </c>
      <c r="J9" s="136">
        <v>18218</v>
      </c>
      <c r="K9" s="136">
        <v>18218</v>
      </c>
      <c r="L9" s="136">
        <v>18218</v>
      </c>
      <c r="M9" s="136">
        <v>18218</v>
      </c>
      <c r="N9" s="136">
        <v>18218</v>
      </c>
      <c r="O9" s="136">
        <v>18218</v>
      </c>
      <c r="P9" s="136">
        <v>18218</v>
      </c>
      <c r="Q9" s="136">
        <v>18218</v>
      </c>
      <c r="R9" s="136">
        <f>SUM(F9:Q9)</f>
        <v>218616</v>
      </c>
      <c r="S9" s="141"/>
      <c r="T9" s="141"/>
      <c r="U9" s="141"/>
      <c r="V9" s="141"/>
      <c r="W9" s="141"/>
      <c r="X9" s="141"/>
      <c r="Y9" s="141"/>
      <c r="Z9" s="141"/>
      <c r="AA9" s="141"/>
    </row>
    <row r="10" spans="1:27" s="142" customFormat="1" ht="12.75" customHeight="1" x14ac:dyDescent="0.25">
      <c r="A10" s="120" t="s">
        <v>167</v>
      </c>
      <c r="B10" s="121" t="s">
        <v>151</v>
      </c>
      <c r="C10" s="136">
        <v>10800</v>
      </c>
      <c r="D10" s="136">
        <v>0</v>
      </c>
      <c r="E10" s="136">
        <f>SUM(C10)</f>
        <v>10800</v>
      </c>
      <c r="F10" s="136">
        <f>C10/12</f>
        <v>900</v>
      </c>
      <c r="G10" s="136">
        <v>900</v>
      </c>
      <c r="H10" s="136">
        <v>900</v>
      </c>
      <c r="I10" s="136">
        <v>900</v>
      </c>
      <c r="J10" s="136">
        <v>900</v>
      </c>
      <c r="K10" s="136">
        <v>900</v>
      </c>
      <c r="L10" s="136">
        <v>900</v>
      </c>
      <c r="M10" s="136">
        <v>900</v>
      </c>
      <c r="N10" s="136">
        <v>900</v>
      </c>
      <c r="O10" s="136">
        <v>900</v>
      </c>
      <c r="P10" s="136">
        <v>900</v>
      </c>
      <c r="Q10" s="136">
        <v>900</v>
      </c>
      <c r="R10" s="136">
        <f>SUM(F10:Q10)</f>
        <v>10800</v>
      </c>
      <c r="S10" s="141"/>
      <c r="T10" s="141"/>
      <c r="U10" s="141"/>
      <c r="V10" s="141"/>
      <c r="W10" s="141"/>
      <c r="X10" s="141"/>
      <c r="Y10" s="141"/>
      <c r="Z10" s="141"/>
      <c r="AA10" s="141"/>
    </row>
    <row r="11" spans="1:27" s="144" customFormat="1" ht="12.75" customHeight="1" x14ac:dyDescent="0.25">
      <c r="A11" s="118" t="s">
        <v>180</v>
      </c>
      <c r="B11" s="119" t="s">
        <v>52</v>
      </c>
      <c r="C11" s="138">
        <f>SUM(C12:C13)</f>
        <v>36517</v>
      </c>
      <c r="D11" s="138">
        <f>SUM(D12:D13)</f>
        <v>0</v>
      </c>
      <c r="E11" s="138">
        <f>SUM(E12:E13)</f>
        <v>36517</v>
      </c>
      <c r="F11" s="138">
        <f t="shared" ref="F11:R11" si="5">SUM(F12:F13)</f>
        <v>3043.0833333333335</v>
      </c>
      <c r="G11" s="138">
        <f t="shared" si="5"/>
        <v>3043.0833333333335</v>
      </c>
      <c r="H11" s="138">
        <f t="shared" si="5"/>
        <v>3043.0833333333335</v>
      </c>
      <c r="I11" s="138">
        <f t="shared" si="5"/>
        <v>3043.0833333333335</v>
      </c>
      <c r="J11" s="138">
        <f t="shared" si="5"/>
        <v>3043.0833333333335</v>
      </c>
      <c r="K11" s="138">
        <f t="shared" si="5"/>
        <v>3043.0833333333335</v>
      </c>
      <c r="L11" s="138">
        <f t="shared" si="5"/>
        <v>3043.0833333333335</v>
      </c>
      <c r="M11" s="138">
        <f t="shared" si="5"/>
        <v>3043.0833333333335</v>
      </c>
      <c r="N11" s="138">
        <f t="shared" si="5"/>
        <v>3043.0833333333335</v>
      </c>
      <c r="O11" s="138">
        <f t="shared" si="5"/>
        <v>3043.0833333333335</v>
      </c>
      <c r="P11" s="138">
        <f t="shared" si="5"/>
        <v>3043.0833333333335</v>
      </c>
      <c r="Q11" s="138">
        <f t="shared" si="5"/>
        <v>3043.0833333333335</v>
      </c>
      <c r="R11" s="138">
        <f t="shared" si="5"/>
        <v>36517</v>
      </c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s="142" customFormat="1" ht="12.75" customHeight="1" x14ac:dyDescent="0.25">
      <c r="A12" s="120" t="s">
        <v>166</v>
      </c>
      <c r="B12" s="121" t="s">
        <v>7</v>
      </c>
      <c r="C12" s="136">
        <v>28747</v>
      </c>
      <c r="D12" s="136">
        <v>0</v>
      </c>
      <c r="E12" s="136">
        <f>SUM(C12)</f>
        <v>28747</v>
      </c>
      <c r="F12" s="136">
        <f t="shared" ref="F12:H13" si="6">C12/12</f>
        <v>2395.5833333333335</v>
      </c>
      <c r="G12" s="136">
        <v>2395.5833333333335</v>
      </c>
      <c r="H12" s="136">
        <f t="shared" si="6"/>
        <v>2395.5833333333335</v>
      </c>
      <c r="I12" s="136">
        <v>2395.5833333333335</v>
      </c>
      <c r="J12" s="136">
        <v>2395.5833333333335</v>
      </c>
      <c r="K12" s="136">
        <v>2395.5833333333335</v>
      </c>
      <c r="L12" s="136">
        <v>2395.5833333333335</v>
      </c>
      <c r="M12" s="136">
        <v>2395.5833333333335</v>
      </c>
      <c r="N12" s="136">
        <v>2395.5833333333335</v>
      </c>
      <c r="O12" s="136">
        <v>2395.5833333333335</v>
      </c>
      <c r="P12" s="136">
        <v>2395.5833333333335</v>
      </c>
      <c r="Q12" s="136">
        <v>2395.5833333333335</v>
      </c>
      <c r="R12" s="136">
        <f t="shared" ref="R12:R15" si="7">SUM(F12:Q12)</f>
        <v>28746.999999999996</v>
      </c>
      <c r="S12" s="141"/>
      <c r="T12" s="141"/>
      <c r="U12" s="141"/>
      <c r="V12" s="141"/>
      <c r="W12" s="141"/>
      <c r="X12" s="141"/>
      <c r="Y12" s="141"/>
      <c r="Z12" s="141"/>
      <c r="AA12" s="141"/>
    </row>
    <row r="13" spans="1:27" s="142" customFormat="1" ht="12.75" customHeight="1" x14ac:dyDescent="0.25">
      <c r="A13" s="120" t="s">
        <v>165</v>
      </c>
      <c r="B13" s="121" t="s">
        <v>8</v>
      </c>
      <c r="C13" s="136">
        <v>7770</v>
      </c>
      <c r="D13" s="136">
        <v>0</v>
      </c>
      <c r="E13" s="136">
        <f>SUM(C13)</f>
        <v>7770</v>
      </c>
      <c r="F13" s="136">
        <f t="shared" si="6"/>
        <v>647.5</v>
      </c>
      <c r="G13" s="136">
        <v>647.5</v>
      </c>
      <c r="H13" s="136">
        <f t="shared" si="6"/>
        <v>647.5</v>
      </c>
      <c r="I13" s="136">
        <v>647.5</v>
      </c>
      <c r="J13" s="136">
        <v>647.5</v>
      </c>
      <c r="K13" s="136">
        <v>647.5</v>
      </c>
      <c r="L13" s="136">
        <v>647.5</v>
      </c>
      <c r="M13" s="136">
        <v>647.5</v>
      </c>
      <c r="N13" s="136">
        <v>647.5</v>
      </c>
      <c r="O13" s="136">
        <v>647.5</v>
      </c>
      <c r="P13" s="136">
        <v>647.5</v>
      </c>
      <c r="Q13" s="136">
        <v>647.5</v>
      </c>
      <c r="R13" s="136">
        <f t="shared" si="7"/>
        <v>7770</v>
      </c>
      <c r="S13" s="141"/>
      <c r="T13" s="141"/>
      <c r="U13" s="141"/>
      <c r="V13" s="141"/>
      <c r="W13" s="141"/>
      <c r="X13" s="141"/>
      <c r="Y13" s="141"/>
      <c r="Z13" s="141"/>
      <c r="AA13" s="141"/>
    </row>
    <row r="14" spans="1:27" s="144" customFormat="1" x14ac:dyDescent="0.25">
      <c r="A14" s="118" t="s">
        <v>181</v>
      </c>
      <c r="B14" s="119" t="s">
        <v>53</v>
      </c>
      <c r="C14" s="138">
        <f>SUM(C15:C16)</f>
        <v>119364</v>
      </c>
      <c r="D14" s="138">
        <f>SUM(D15:D16)</f>
        <v>0</v>
      </c>
      <c r="E14" s="138">
        <f>SUM(E15:E16)</f>
        <v>119364</v>
      </c>
      <c r="F14" s="138">
        <f t="shared" ref="F14:Q14" si="8">SUM(F15:F16)</f>
        <v>9947</v>
      </c>
      <c r="G14" s="138">
        <f t="shared" si="8"/>
        <v>9947</v>
      </c>
      <c r="H14" s="138">
        <f t="shared" si="8"/>
        <v>9947</v>
      </c>
      <c r="I14" s="138">
        <f t="shared" si="8"/>
        <v>9947</v>
      </c>
      <c r="J14" s="138">
        <f t="shared" si="8"/>
        <v>9947</v>
      </c>
      <c r="K14" s="138">
        <f t="shared" si="8"/>
        <v>9947</v>
      </c>
      <c r="L14" s="138">
        <f t="shared" si="8"/>
        <v>9947</v>
      </c>
      <c r="M14" s="138">
        <f t="shared" si="8"/>
        <v>9947</v>
      </c>
      <c r="N14" s="138">
        <f t="shared" si="8"/>
        <v>9947</v>
      </c>
      <c r="O14" s="138">
        <f t="shared" si="8"/>
        <v>9947</v>
      </c>
      <c r="P14" s="138">
        <f t="shared" si="8"/>
        <v>9947</v>
      </c>
      <c r="Q14" s="138">
        <f t="shared" si="8"/>
        <v>9947</v>
      </c>
      <c r="R14" s="138">
        <f t="shared" ref="R14" si="9">SUM(R15:R16)</f>
        <v>119364</v>
      </c>
      <c r="S14" s="143"/>
      <c r="T14" s="143"/>
      <c r="U14" s="143"/>
      <c r="V14" s="143"/>
      <c r="W14" s="143"/>
      <c r="X14" s="143"/>
      <c r="Y14" s="143"/>
      <c r="Z14" s="143"/>
      <c r="AA14" s="143"/>
    </row>
    <row r="15" spans="1:27" s="144" customFormat="1" x14ac:dyDescent="0.25">
      <c r="A15" s="120" t="s">
        <v>161</v>
      </c>
      <c r="B15" s="121" t="s">
        <v>195</v>
      </c>
      <c r="C15" s="136">
        <v>0</v>
      </c>
      <c r="D15" s="136">
        <v>0</v>
      </c>
      <c r="E15" s="136">
        <f>SUM(C15)</f>
        <v>0</v>
      </c>
      <c r="F15" s="136">
        <f t="shared" ref="F15:H16" si="10">C15/12</f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f t="shared" si="7"/>
        <v>0</v>
      </c>
      <c r="S15" s="143"/>
      <c r="T15" s="143"/>
      <c r="U15" s="143"/>
      <c r="V15" s="143"/>
      <c r="W15" s="143"/>
      <c r="X15" s="143"/>
      <c r="Y15" s="143"/>
      <c r="Z15" s="143"/>
      <c r="AA15" s="143"/>
    </row>
    <row r="16" spans="1:27" s="142" customFormat="1" x14ac:dyDescent="0.25">
      <c r="A16" s="120" t="s">
        <v>164</v>
      </c>
      <c r="B16" s="121" t="s">
        <v>74</v>
      </c>
      <c r="C16" s="136">
        <v>119364</v>
      </c>
      <c r="D16" s="136">
        <v>0</v>
      </c>
      <c r="E16" s="136">
        <f>SUM(C16)</f>
        <v>119364</v>
      </c>
      <c r="F16" s="136">
        <f t="shared" si="10"/>
        <v>9947</v>
      </c>
      <c r="G16" s="136">
        <v>9947</v>
      </c>
      <c r="H16" s="136">
        <f t="shared" si="10"/>
        <v>9947</v>
      </c>
      <c r="I16" s="136">
        <v>9947</v>
      </c>
      <c r="J16" s="136">
        <v>9947</v>
      </c>
      <c r="K16" s="136">
        <v>9947</v>
      </c>
      <c r="L16" s="136">
        <v>9947</v>
      </c>
      <c r="M16" s="136">
        <v>9947</v>
      </c>
      <c r="N16" s="136">
        <v>9947</v>
      </c>
      <c r="O16" s="136">
        <v>9947</v>
      </c>
      <c r="P16" s="136">
        <v>9947</v>
      </c>
      <c r="Q16" s="136">
        <v>9947</v>
      </c>
      <c r="R16" s="136">
        <f>SUM(F16:Q16)</f>
        <v>119364</v>
      </c>
      <c r="S16" s="141"/>
      <c r="T16" s="141"/>
      <c r="U16" s="141"/>
      <c r="V16" s="141"/>
      <c r="W16" s="141"/>
      <c r="X16" s="141"/>
      <c r="Y16" s="141"/>
      <c r="Z16" s="141"/>
      <c r="AA16" s="141"/>
    </row>
    <row r="17" spans="1:27" s="144" customFormat="1" x14ac:dyDescent="0.25">
      <c r="A17" s="118" t="s">
        <v>182</v>
      </c>
      <c r="B17" s="119" t="s">
        <v>55</v>
      </c>
      <c r="C17" s="138">
        <f>SUM(C18:C19)</f>
        <v>69010.91</v>
      </c>
      <c r="D17" s="138">
        <f>SUM(D18:D19)</f>
        <v>0</v>
      </c>
      <c r="E17" s="138">
        <f>SUM(E18:E19)</f>
        <v>69010.91</v>
      </c>
      <c r="F17" s="138">
        <f t="shared" ref="F17:R17" si="11">SUM(F18:F19)</f>
        <v>5750.9091666666673</v>
      </c>
      <c r="G17" s="138">
        <f t="shared" si="11"/>
        <v>5750.9091666666673</v>
      </c>
      <c r="H17" s="138">
        <f t="shared" si="11"/>
        <v>5750.9091666666673</v>
      </c>
      <c r="I17" s="138">
        <f t="shared" si="11"/>
        <v>5750.9091666666673</v>
      </c>
      <c r="J17" s="138">
        <f t="shared" si="11"/>
        <v>5750.9091666666673</v>
      </c>
      <c r="K17" s="138">
        <f t="shared" si="11"/>
        <v>5750.9091666666673</v>
      </c>
      <c r="L17" s="138">
        <f t="shared" si="11"/>
        <v>5750.9091666666673</v>
      </c>
      <c r="M17" s="138">
        <f t="shared" si="11"/>
        <v>5750.9091666666673</v>
      </c>
      <c r="N17" s="138">
        <f t="shared" si="11"/>
        <v>5750.9091666666673</v>
      </c>
      <c r="O17" s="138">
        <f t="shared" si="11"/>
        <v>5750.9091666666673</v>
      </c>
      <c r="P17" s="138">
        <f t="shared" si="11"/>
        <v>5750.9091666666673</v>
      </c>
      <c r="Q17" s="138">
        <f t="shared" si="11"/>
        <v>5750.9091666666673</v>
      </c>
      <c r="R17" s="138">
        <f t="shared" si="11"/>
        <v>69010.91</v>
      </c>
      <c r="S17" s="143"/>
      <c r="T17" s="143"/>
      <c r="U17" s="143"/>
      <c r="V17" s="143"/>
      <c r="W17" s="143"/>
      <c r="X17" s="143"/>
      <c r="Y17" s="143"/>
      <c r="Z17" s="143"/>
      <c r="AA17" s="143"/>
    </row>
    <row r="18" spans="1:27" s="142" customFormat="1" x14ac:dyDescent="0.25">
      <c r="A18" s="120" t="s">
        <v>163</v>
      </c>
      <c r="B18" s="121" t="s">
        <v>9</v>
      </c>
      <c r="C18" s="136">
        <v>40263.910000000003</v>
      </c>
      <c r="D18" s="136">
        <v>0</v>
      </c>
      <c r="E18" s="136">
        <f>SUM(C18)</f>
        <v>40263.910000000003</v>
      </c>
      <c r="F18" s="136">
        <f t="shared" ref="F18:H19" si="12">C18/12</f>
        <v>3355.3258333333338</v>
      </c>
      <c r="G18" s="136">
        <v>3355.3258333333338</v>
      </c>
      <c r="H18" s="136">
        <f t="shared" si="12"/>
        <v>3355.3258333333338</v>
      </c>
      <c r="I18" s="136">
        <v>3355.3258333333338</v>
      </c>
      <c r="J18" s="136">
        <v>3355.3258333333338</v>
      </c>
      <c r="K18" s="136">
        <v>3355.3258333333338</v>
      </c>
      <c r="L18" s="136">
        <v>3355.3258333333338</v>
      </c>
      <c r="M18" s="136">
        <v>3355.3258333333338</v>
      </c>
      <c r="N18" s="136">
        <v>3355.3258333333338</v>
      </c>
      <c r="O18" s="136">
        <v>3355.3258333333338</v>
      </c>
      <c r="P18" s="136">
        <v>3355.3258333333338</v>
      </c>
      <c r="Q18" s="136">
        <v>3355.3258333333338</v>
      </c>
      <c r="R18" s="136">
        <f t="shared" ref="R18:R19" si="13">SUM(F18:Q18)</f>
        <v>40263.910000000003</v>
      </c>
      <c r="S18" s="141"/>
      <c r="T18" s="141"/>
      <c r="U18" s="141"/>
      <c r="V18" s="141"/>
      <c r="W18" s="141"/>
      <c r="X18" s="141"/>
      <c r="Y18" s="141"/>
      <c r="Z18" s="141"/>
      <c r="AA18" s="141"/>
    </row>
    <row r="19" spans="1:27" s="142" customFormat="1" x14ac:dyDescent="0.25">
      <c r="A19" s="120" t="s">
        <v>162</v>
      </c>
      <c r="B19" s="121" t="s">
        <v>158</v>
      </c>
      <c r="C19" s="136">
        <v>28747</v>
      </c>
      <c r="D19" s="136">
        <v>0</v>
      </c>
      <c r="E19" s="136">
        <f>SUM(C19)</f>
        <v>28747</v>
      </c>
      <c r="F19" s="136">
        <f t="shared" si="12"/>
        <v>2395.5833333333335</v>
      </c>
      <c r="G19" s="136">
        <v>2395.5833333333335</v>
      </c>
      <c r="H19" s="136">
        <f t="shared" si="12"/>
        <v>2395.5833333333335</v>
      </c>
      <c r="I19" s="136">
        <v>2395.5833333333335</v>
      </c>
      <c r="J19" s="136">
        <v>2395.5833333333335</v>
      </c>
      <c r="K19" s="136">
        <v>2395.5833333333335</v>
      </c>
      <c r="L19" s="136">
        <v>2395.5833333333335</v>
      </c>
      <c r="M19" s="136">
        <v>2395.5833333333335</v>
      </c>
      <c r="N19" s="136">
        <v>2395.5833333333335</v>
      </c>
      <c r="O19" s="136">
        <v>2395.5833333333335</v>
      </c>
      <c r="P19" s="136">
        <v>2395.5833333333335</v>
      </c>
      <c r="Q19" s="136">
        <v>2395.5833333333335</v>
      </c>
      <c r="R19" s="136">
        <f t="shared" si="13"/>
        <v>28746.999999999996</v>
      </c>
      <c r="S19" s="141"/>
      <c r="T19" s="141"/>
      <c r="U19" s="141"/>
      <c r="V19" s="141"/>
      <c r="W19" s="141"/>
      <c r="X19" s="141"/>
      <c r="Y19" s="141"/>
      <c r="Z19" s="141"/>
      <c r="AA19" s="141"/>
    </row>
    <row r="20" spans="1:27" s="142" customFormat="1" x14ac:dyDescent="0.25">
      <c r="A20" s="118" t="s">
        <v>183</v>
      </c>
      <c r="B20" s="145" t="s">
        <v>177</v>
      </c>
      <c r="C20" s="138">
        <f>SUM(C21:C21)</f>
        <v>5000</v>
      </c>
      <c r="D20" s="138">
        <f>SUM(D21:D21)</f>
        <v>0</v>
      </c>
      <c r="E20" s="138">
        <f>SUM(E21:E21)</f>
        <v>5000</v>
      </c>
      <c r="F20" s="138">
        <f t="shared" ref="F20:R20" si="14">SUM(F21:F21)</f>
        <v>416.66666666666669</v>
      </c>
      <c r="G20" s="138">
        <f t="shared" si="14"/>
        <v>416.66666666666669</v>
      </c>
      <c r="H20" s="138">
        <f t="shared" si="14"/>
        <v>416.66666666666669</v>
      </c>
      <c r="I20" s="138">
        <f t="shared" si="14"/>
        <v>416.66666666666669</v>
      </c>
      <c r="J20" s="138">
        <f t="shared" si="14"/>
        <v>416.66666666666669</v>
      </c>
      <c r="K20" s="138">
        <f t="shared" si="14"/>
        <v>416.66666666666669</v>
      </c>
      <c r="L20" s="138">
        <f t="shared" si="14"/>
        <v>416.66666666666669</v>
      </c>
      <c r="M20" s="138">
        <f t="shared" si="14"/>
        <v>416.66666666666669</v>
      </c>
      <c r="N20" s="138">
        <f t="shared" si="14"/>
        <v>416.66666666666669</v>
      </c>
      <c r="O20" s="138">
        <f t="shared" si="14"/>
        <v>416.66666666666669</v>
      </c>
      <c r="P20" s="138">
        <f t="shared" si="14"/>
        <v>416.66666666666669</v>
      </c>
      <c r="Q20" s="138">
        <f t="shared" si="14"/>
        <v>416.66666666666669</v>
      </c>
      <c r="R20" s="138">
        <f t="shared" si="14"/>
        <v>5000</v>
      </c>
      <c r="S20" s="141"/>
      <c r="T20" s="141"/>
      <c r="U20" s="141"/>
      <c r="V20" s="141"/>
      <c r="W20" s="141"/>
      <c r="X20" s="141"/>
      <c r="Y20" s="141"/>
      <c r="Z20" s="141"/>
      <c r="AA20" s="141"/>
    </row>
    <row r="21" spans="1:27" s="142" customFormat="1" ht="15" customHeight="1" x14ac:dyDescent="0.25">
      <c r="A21" s="120" t="s">
        <v>174</v>
      </c>
      <c r="B21" s="123" t="s">
        <v>197</v>
      </c>
      <c r="C21" s="136">
        <v>5000</v>
      </c>
      <c r="D21" s="136">
        <v>0</v>
      </c>
      <c r="E21" s="136">
        <f>SUM(C21)</f>
        <v>5000</v>
      </c>
      <c r="F21" s="136">
        <f>C21/12</f>
        <v>416.66666666666669</v>
      </c>
      <c r="G21" s="136">
        <v>416.66666666666669</v>
      </c>
      <c r="H21" s="136">
        <f>E21/12</f>
        <v>416.66666666666669</v>
      </c>
      <c r="I21" s="136">
        <v>416.66666666666669</v>
      </c>
      <c r="J21" s="136">
        <v>416.66666666666669</v>
      </c>
      <c r="K21" s="136">
        <v>416.66666666666669</v>
      </c>
      <c r="L21" s="136">
        <v>416.66666666666669</v>
      </c>
      <c r="M21" s="136">
        <v>416.66666666666669</v>
      </c>
      <c r="N21" s="136">
        <v>416.66666666666669</v>
      </c>
      <c r="O21" s="136">
        <v>416.66666666666669</v>
      </c>
      <c r="P21" s="136">
        <v>416.66666666666669</v>
      </c>
      <c r="Q21" s="136">
        <v>416.66666666666669</v>
      </c>
      <c r="R21" s="136">
        <f>SUM(F21:Q21)</f>
        <v>5000</v>
      </c>
      <c r="S21" s="141"/>
      <c r="T21" s="141"/>
      <c r="U21" s="141"/>
      <c r="V21" s="141"/>
      <c r="W21" s="141"/>
      <c r="X21" s="141"/>
      <c r="Y21" s="141"/>
      <c r="Z21" s="141"/>
      <c r="AA21" s="141"/>
    </row>
    <row r="22" spans="1:27" s="144" customFormat="1" x14ac:dyDescent="0.25">
      <c r="A22" s="117">
        <v>7</v>
      </c>
      <c r="B22" s="137" t="s">
        <v>25</v>
      </c>
      <c r="C22" s="138">
        <f>C23+C38+C79+C83</f>
        <v>1001912</v>
      </c>
      <c r="D22" s="138">
        <f>D23+D38+D79+D83</f>
        <v>792000</v>
      </c>
      <c r="E22" s="138">
        <f>E23+E38+E79+E83</f>
        <v>209912</v>
      </c>
      <c r="F22" s="138">
        <f t="shared" ref="F22:Q22" si="15">F23+F38+F79+F83</f>
        <v>83492.666666666672</v>
      </c>
      <c r="G22" s="138">
        <f t="shared" si="15"/>
        <v>83492.666666666672</v>
      </c>
      <c r="H22" s="138">
        <f t="shared" si="15"/>
        <v>83492.666666666672</v>
      </c>
      <c r="I22" s="138">
        <f t="shared" si="15"/>
        <v>83492.666666666672</v>
      </c>
      <c r="J22" s="138">
        <f t="shared" si="15"/>
        <v>83492.666666666672</v>
      </c>
      <c r="K22" s="138">
        <f t="shared" si="15"/>
        <v>83492.666666666672</v>
      </c>
      <c r="L22" s="138">
        <f t="shared" si="15"/>
        <v>83492.666666666672</v>
      </c>
      <c r="M22" s="138">
        <f t="shared" si="15"/>
        <v>83492.666666666672</v>
      </c>
      <c r="N22" s="138">
        <f t="shared" si="15"/>
        <v>83492.666666666672</v>
      </c>
      <c r="O22" s="138">
        <f t="shared" si="15"/>
        <v>83492.666666666672</v>
      </c>
      <c r="P22" s="138">
        <f t="shared" si="15"/>
        <v>83492.666666666672</v>
      </c>
      <c r="Q22" s="138">
        <f t="shared" si="15"/>
        <v>83492.666666666672</v>
      </c>
      <c r="R22" s="138">
        <f t="shared" ref="R22" si="16">R23+R38+R79+R83</f>
        <v>1001912</v>
      </c>
      <c r="S22" s="143"/>
      <c r="T22" s="143"/>
      <c r="U22" s="143"/>
      <c r="V22" s="143"/>
      <c r="W22" s="143"/>
      <c r="X22" s="143"/>
      <c r="Y22" s="143"/>
      <c r="Z22" s="143"/>
      <c r="AA22" s="143"/>
    </row>
    <row r="23" spans="1:27" s="144" customFormat="1" x14ac:dyDescent="0.25">
      <c r="A23" s="117" t="s">
        <v>184</v>
      </c>
      <c r="B23" s="137" t="s">
        <v>46</v>
      </c>
      <c r="C23" s="138">
        <f>C24+C27+C30+C33+C36</f>
        <v>356791.13</v>
      </c>
      <c r="D23" s="138">
        <f>D24+D27+D30+D33+D36</f>
        <v>356791.13</v>
      </c>
      <c r="E23" s="138">
        <f>E24+E27+E30+E33+E36</f>
        <v>0</v>
      </c>
      <c r="F23" s="138">
        <f t="shared" ref="F23:Q23" si="17">F24+F27+F30+F33+F36</f>
        <v>29732.594166666669</v>
      </c>
      <c r="G23" s="138">
        <f t="shared" si="17"/>
        <v>29732.594166666669</v>
      </c>
      <c r="H23" s="138">
        <f t="shared" si="17"/>
        <v>29732.594166666669</v>
      </c>
      <c r="I23" s="138">
        <f t="shared" si="17"/>
        <v>29732.594166666669</v>
      </c>
      <c r="J23" s="138">
        <f t="shared" si="17"/>
        <v>29732.594166666669</v>
      </c>
      <c r="K23" s="138">
        <f t="shared" si="17"/>
        <v>29732.594166666669</v>
      </c>
      <c r="L23" s="138">
        <f t="shared" si="17"/>
        <v>29732.594166666669</v>
      </c>
      <c r="M23" s="138">
        <f t="shared" si="17"/>
        <v>29732.594166666669</v>
      </c>
      <c r="N23" s="138">
        <f t="shared" si="17"/>
        <v>29732.594166666669</v>
      </c>
      <c r="O23" s="138">
        <f t="shared" si="17"/>
        <v>29732.594166666669</v>
      </c>
      <c r="P23" s="138">
        <f t="shared" si="17"/>
        <v>29732.594166666669</v>
      </c>
      <c r="Q23" s="138">
        <f t="shared" si="17"/>
        <v>29732.594166666669</v>
      </c>
      <c r="R23" s="138">
        <f t="shared" ref="R23" si="18">R24+R27+R30+R33+R36</f>
        <v>356791.13</v>
      </c>
      <c r="S23" s="143"/>
      <c r="T23" s="143"/>
      <c r="U23" s="143"/>
      <c r="V23" s="143"/>
      <c r="W23" s="143"/>
      <c r="X23" s="143"/>
      <c r="Y23" s="143"/>
      <c r="Z23" s="143"/>
      <c r="AA23" s="143"/>
    </row>
    <row r="24" spans="1:27" s="144" customFormat="1" x14ac:dyDescent="0.25">
      <c r="A24" s="118" t="s">
        <v>136</v>
      </c>
      <c r="B24" s="122" t="s">
        <v>71</v>
      </c>
      <c r="C24" s="138">
        <f>SUM(C25:C26)</f>
        <v>120600</v>
      </c>
      <c r="D24" s="138">
        <f>SUM(D25:D26)</f>
        <v>120600</v>
      </c>
      <c r="E24" s="138">
        <f>SUM(E25:E26)</f>
        <v>0</v>
      </c>
      <c r="F24" s="138">
        <f t="shared" ref="F24:Q24" si="19">SUM(F25:F26)</f>
        <v>10050</v>
      </c>
      <c r="G24" s="138">
        <f t="shared" si="19"/>
        <v>10050</v>
      </c>
      <c r="H24" s="138">
        <f t="shared" si="19"/>
        <v>10050</v>
      </c>
      <c r="I24" s="138">
        <f t="shared" si="19"/>
        <v>10050</v>
      </c>
      <c r="J24" s="138">
        <f t="shared" si="19"/>
        <v>10050</v>
      </c>
      <c r="K24" s="138">
        <f t="shared" si="19"/>
        <v>10050</v>
      </c>
      <c r="L24" s="138">
        <f t="shared" si="19"/>
        <v>10050</v>
      </c>
      <c r="M24" s="138">
        <f t="shared" si="19"/>
        <v>10050</v>
      </c>
      <c r="N24" s="138">
        <f t="shared" si="19"/>
        <v>10050</v>
      </c>
      <c r="O24" s="138">
        <f t="shared" si="19"/>
        <v>10050</v>
      </c>
      <c r="P24" s="138">
        <f t="shared" si="19"/>
        <v>10050</v>
      </c>
      <c r="Q24" s="138">
        <f t="shared" si="19"/>
        <v>10050</v>
      </c>
      <c r="R24" s="138">
        <f t="shared" ref="R24" si="20">SUM(R25:R26)</f>
        <v>120600</v>
      </c>
      <c r="S24" s="143"/>
      <c r="T24" s="143"/>
      <c r="U24" s="143"/>
      <c r="V24" s="143"/>
      <c r="W24" s="143"/>
      <c r="X24" s="143"/>
      <c r="Y24" s="143"/>
      <c r="Z24" s="143"/>
      <c r="AA24" s="143"/>
    </row>
    <row r="25" spans="1:27" s="142" customFormat="1" x14ac:dyDescent="0.25">
      <c r="A25" s="120" t="s">
        <v>155</v>
      </c>
      <c r="B25" s="123" t="s">
        <v>72</v>
      </c>
      <c r="C25" s="146">
        <v>99000</v>
      </c>
      <c r="D25" s="136">
        <f>SUM(C25)</f>
        <v>99000</v>
      </c>
      <c r="E25" s="136">
        <v>0</v>
      </c>
      <c r="F25" s="136">
        <f t="shared" ref="F25:F26" si="21">C25/12</f>
        <v>8250</v>
      </c>
      <c r="G25" s="136">
        <v>8250</v>
      </c>
      <c r="H25" s="136">
        <v>8250</v>
      </c>
      <c r="I25" s="136">
        <v>8250</v>
      </c>
      <c r="J25" s="136">
        <v>8250</v>
      </c>
      <c r="K25" s="136">
        <v>8250</v>
      </c>
      <c r="L25" s="136">
        <v>8250</v>
      </c>
      <c r="M25" s="136">
        <v>8250</v>
      </c>
      <c r="N25" s="136">
        <v>8250</v>
      </c>
      <c r="O25" s="136">
        <v>8250</v>
      </c>
      <c r="P25" s="136">
        <v>8250</v>
      </c>
      <c r="Q25" s="136">
        <v>8250</v>
      </c>
      <c r="R25" s="136">
        <f t="shared" ref="R25:R26" si="22">SUM(F25:Q25)</f>
        <v>99000</v>
      </c>
      <c r="S25" s="141"/>
      <c r="T25" s="141"/>
      <c r="U25" s="141"/>
      <c r="V25" s="141"/>
      <c r="W25" s="141"/>
      <c r="X25" s="141"/>
      <c r="Y25" s="141"/>
      <c r="Z25" s="141"/>
      <c r="AA25" s="141"/>
    </row>
    <row r="26" spans="1:27" s="142" customFormat="1" x14ac:dyDescent="0.25">
      <c r="A26" s="120" t="s">
        <v>137</v>
      </c>
      <c r="B26" s="123" t="s">
        <v>73</v>
      </c>
      <c r="C26" s="136">
        <v>21600</v>
      </c>
      <c r="D26" s="136">
        <f>SUM(C26)</f>
        <v>21600</v>
      </c>
      <c r="E26" s="136">
        <v>0</v>
      </c>
      <c r="F26" s="136">
        <f t="shared" si="21"/>
        <v>1800</v>
      </c>
      <c r="G26" s="136">
        <v>1800</v>
      </c>
      <c r="H26" s="136">
        <v>1800</v>
      </c>
      <c r="I26" s="136">
        <v>1800</v>
      </c>
      <c r="J26" s="136">
        <v>1800</v>
      </c>
      <c r="K26" s="136">
        <v>1800</v>
      </c>
      <c r="L26" s="136">
        <v>1800</v>
      </c>
      <c r="M26" s="136">
        <v>1800</v>
      </c>
      <c r="N26" s="136">
        <v>1800</v>
      </c>
      <c r="O26" s="136">
        <v>1800</v>
      </c>
      <c r="P26" s="136">
        <v>1800</v>
      </c>
      <c r="Q26" s="136">
        <v>1800</v>
      </c>
      <c r="R26" s="136">
        <f t="shared" si="22"/>
        <v>21600</v>
      </c>
      <c r="S26" s="141"/>
      <c r="T26" s="141"/>
      <c r="U26" s="141"/>
      <c r="V26" s="141"/>
      <c r="W26" s="141"/>
      <c r="X26" s="141"/>
      <c r="Y26" s="141"/>
      <c r="Z26" s="141"/>
      <c r="AA26" s="141"/>
    </row>
    <row r="27" spans="1:27" s="144" customFormat="1" x14ac:dyDescent="0.25">
      <c r="A27" s="118" t="s">
        <v>138</v>
      </c>
      <c r="B27" s="122" t="s">
        <v>52</v>
      </c>
      <c r="C27" s="138">
        <f>SUM(C28:C29)</f>
        <v>31486</v>
      </c>
      <c r="D27" s="138">
        <f>SUM(D28:D29)</f>
        <v>31486</v>
      </c>
      <c r="E27" s="138">
        <f>SUM(E28:E29)</f>
        <v>0</v>
      </c>
      <c r="F27" s="138">
        <f t="shared" ref="F27:R27" si="23">SUM(F28:F29)</f>
        <v>2623.8333333333335</v>
      </c>
      <c r="G27" s="138">
        <f t="shared" si="23"/>
        <v>2623.8333333333335</v>
      </c>
      <c r="H27" s="138">
        <f t="shared" si="23"/>
        <v>2623.8333333333335</v>
      </c>
      <c r="I27" s="138">
        <f t="shared" si="23"/>
        <v>2623.8333333333335</v>
      </c>
      <c r="J27" s="138">
        <f t="shared" si="23"/>
        <v>2623.8333333333335</v>
      </c>
      <c r="K27" s="138">
        <f t="shared" si="23"/>
        <v>2623.8333333333335</v>
      </c>
      <c r="L27" s="138">
        <f t="shared" si="23"/>
        <v>2623.8333333333335</v>
      </c>
      <c r="M27" s="138">
        <f t="shared" si="23"/>
        <v>2623.8333333333335</v>
      </c>
      <c r="N27" s="138">
        <f t="shared" si="23"/>
        <v>2623.8333333333335</v>
      </c>
      <c r="O27" s="138">
        <f t="shared" si="23"/>
        <v>2623.8333333333335</v>
      </c>
      <c r="P27" s="138">
        <f t="shared" si="23"/>
        <v>2623.8333333333335</v>
      </c>
      <c r="Q27" s="138">
        <f t="shared" si="23"/>
        <v>2623.8333333333335</v>
      </c>
      <c r="R27" s="138">
        <f t="shared" si="23"/>
        <v>31486</v>
      </c>
      <c r="S27" s="143"/>
      <c r="T27" s="143"/>
      <c r="U27" s="143"/>
      <c r="V27" s="143"/>
      <c r="W27" s="143"/>
      <c r="X27" s="143"/>
      <c r="Y27" s="143"/>
      <c r="Z27" s="143"/>
      <c r="AA27" s="143"/>
    </row>
    <row r="28" spans="1:27" s="142" customFormat="1" x14ac:dyDescent="0.25">
      <c r="A28" s="120" t="s">
        <v>139</v>
      </c>
      <c r="B28" s="123" t="s">
        <v>7</v>
      </c>
      <c r="C28" s="136">
        <v>22236</v>
      </c>
      <c r="D28" s="136">
        <f>SUM(C28)</f>
        <v>22236</v>
      </c>
      <c r="E28" s="136">
        <v>0</v>
      </c>
      <c r="F28" s="136">
        <f t="shared" ref="F28:F29" si="24">C28/12</f>
        <v>1853</v>
      </c>
      <c r="G28" s="136">
        <v>1853</v>
      </c>
      <c r="H28" s="136">
        <v>1853</v>
      </c>
      <c r="I28" s="136">
        <v>1853</v>
      </c>
      <c r="J28" s="136">
        <v>1853</v>
      </c>
      <c r="K28" s="136">
        <v>1853</v>
      </c>
      <c r="L28" s="136">
        <v>1853</v>
      </c>
      <c r="M28" s="136">
        <v>1853</v>
      </c>
      <c r="N28" s="136">
        <v>1853</v>
      </c>
      <c r="O28" s="136">
        <v>1853</v>
      </c>
      <c r="P28" s="136">
        <v>1853</v>
      </c>
      <c r="Q28" s="136">
        <v>1853</v>
      </c>
      <c r="R28" s="136">
        <f t="shared" ref="R28:R29" si="25">SUM(F28:Q28)</f>
        <v>22236</v>
      </c>
      <c r="S28" s="141"/>
      <c r="T28" s="141"/>
      <c r="U28" s="141"/>
      <c r="V28" s="141"/>
      <c r="W28" s="141"/>
      <c r="X28" s="141"/>
      <c r="Y28" s="141"/>
      <c r="Z28" s="141"/>
      <c r="AA28" s="141"/>
    </row>
    <row r="29" spans="1:27" s="142" customFormat="1" x14ac:dyDescent="0.25">
      <c r="A29" s="120" t="s">
        <v>140</v>
      </c>
      <c r="B29" s="123" t="s">
        <v>8</v>
      </c>
      <c r="C29" s="136">
        <v>9250</v>
      </c>
      <c r="D29" s="136">
        <f>SUM(C29)</f>
        <v>9250</v>
      </c>
      <c r="E29" s="136">
        <v>0</v>
      </c>
      <c r="F29" s="136">
        <f t="shared" si="24"/>
        <v>770.83333333333337</v>
      </c>
      <c r="G29" s="136">
        <v>770.83333333333337</v>
      </c>
      <c r="H29" s="136">
        <v>770.83333333333337</v>
      </c>
      <c r="I29" s="136">
        <v>770.83333333333337</v>
      </c>
      <c r="J29" s="136">
        <v>770.83333333333337</v>
      </c>
      <c r="K29" s="136">
        <v>770.83333333333337</v>
      </c>
      <c r="L29" s="136">
        <v>770.83333333333337</v>
      </c>
      <c r="M29" s="136">
        <v>770.83333333333337</v>
      </c>
      <c r="N29" s="136">
        <v>770.83333333333337</v>
      </c>
      <c r="O29" s="136">
        <v>770.83333333333337</v>
      </c>
      <c r="P29" s="136">
        <v>770.83333333333337</v>
      </c>
      <c r="Q29" s="136">
        <v>770.83333333333337</v>
      </c>
      <c r="R29" s="136">
        <f t="shared" si="25"/>
        <v>9250</v>
      </c>
      <c r="S29" s="141"/>
      <c r="T29" s="141"/>
      <c r="U29" s="141"/>
      <c r="V29" s="141"/>
      <c r="W29" s="141"/>
      <c r="X29" s="141"/>
      <c r="Y29" s="141"/>
      <c r="Z29" s="141"/>
      <c r="AA29" s="141"/>
    </row>
    <row r="30" spans="1:27" s="144" customFormat="1" x14ac:dyDescent="0.25">
      <c r="A30" s="118" t="s">
        <v>141</v>
      </c>
      <c r="B30" s="122" t="s">
        <v>53</v>
      </c>
      <c r="C30" s="138">
        <f>SUM(C31:C32)</f>
        <v>146232</v>
      </c>
      <c r="D30" s="138">
        <f>SUM(D31:D32)</f>
        <v>146232</v>
      </c>
      <c r="E30" s="138">
        <f t="shared" ref="E30:R30" si="26">SUM(E31:E32)</f>
        <v>0</v>
      </c>
      <c r="F30" s="138">
        <f t="shared" si="26"/>
        <v>12186</v>
      </c>
      <c r="G30" s="138">
        <f t="shared" si="26"/>
        <v>12186</v>
      </c>
      <c r="H30" s="138">
        <f t="shared" si="26"/>
        <v>12186</v>
      </c>
      <c r="I30" s="138">
        <f t="shared" si="26"/>
        <v>12186</v>
      </c>
      <c r="J30" s="138">
        <f t="shared" si="26"/>
        <v>12186</v>
      </c>
      <c r="K30" s="138">
        <f t="shared" si="26"/>
        <v>12186</v>
      </c>
      <c r="L30" s="138">
        <f t="shared" si="26"/>
        <v>12186</v>
      </c>
      <c r="M30" s="138">
        <f t="shared" si="26"/>
        <v>12186</v>
      </c>
      <c r="N30" s="138">
        <f t="shared" si="26"/>
        <v>12186</v>
      </c>
      <c r="O30" s="138">
        <f t="shared" si="26"/>
        <v>12186</v>
      </c>
      <c r="P30" s="138">
        <f t="shared" si="26"/>
        <v>12186</v>
      </c>
      <c r="Q30" s="138">
        <f t="shared" si="26"/>
        <v>12186</v>
      </c>
      <c r="R30" s="138">
        <f t="shared" si="26"/>
        <v>146232</v>
      </c>
      <c r="S30" s="143"/>
      <c r="T30" s="143"/>
      <c r="U30" s="143"/>
      <c r="V30" s="143"/>
      <c r="W30" s="143"/>
      <c r="X30" s="143"/>
      <c r="Y30" s="143"/>
      <c r="Z30" s="143"/>
      <c r="AA30" s="143"/>
    </row>
    <row r="31" spans="1:27" s="142" customFormat="1" x14ac:dyDescent="0.25">
      <c r="A31" s="120" t="s">
        <v>142</v>
      </c>
      <c r="B31" s="123" t="s">
        <v>54</v>
      </c>
      <c r="C31" s="136">
        <v>0</v>
      </c>
      <c r="D31" s="136">
        <v>0</v>
      </c>
      <c r="E31" s="136">
        <v>0</v>
      </c>
      <c r="F31" s="136">
        <f t="shared" ref="F31:H32" si="27">C31/12</f>
        <v>0</v>
      </c>
      <c r="G31" s="136">
        <v>0</v>
      </c>
      <c r="H31" s="136">
        <f t="shared" si="27"/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f>SUM(F31:Q31)</f>
        <v>0</v>
      </c>
      <c r="S31" s="141"/>
      <c r="T31" s="141"/>
      <c r="U31" s="141"/>
      <c r="V31" s="141"/>
      <c r="W31" s="141"/>
      <c r="X31" s="141"/>
      <c r="Y31" s="141"/>
      <c r="Z31" s="141"/>
      <c r="AA31" s="141"/>
    </row>
    <row r="32" spans="1:27" s="142" customFormat="1" x14ac:dyDescent="0.25">
      <c r="A32" s="120" t="s">
        <v>143</v>
      </c>
      <c r="B32" s="123" t="s">
        <v>74</v>
      </c>
      <c r="C32" s="136">
        <v>146232</v>
      </c>
      <c r="D32" s="136">
        <f>SUM(C32)</f>
        <v>146232</v>
      </c>
      <c r="E32" s="136">
        <v>0</v>
      </c>
      <c r="F32" s="136">
        <f t="shared" si="27"/>
        <v>12186</v>
      </c>
      <c r="G32" s="136">
        <v>12186</v>
      </c>
      <c r="H32" s="136">
        <v>12186</v>
      </c>
      <c r="I32" s="136">
        <v>12186</v>
      </c>
      <c r="J32" s="136">
        <v>12186</v>
      </c>
      <c r="K32" s="136">
        <v>12186</v>
      </c>
      <c r="L32" s="136">
        <v>12186</v>
      </c>
      <c r="M32" s="136">
        <v>12186</v>
      </c>
      <c r="N32" s="136">
        <v>12186</v>
      </c>
      <c r="O32" s="136">
        <v>12186</v>
      </c>
      <c r="P32" s="136">
        <v>12186</v>
      </c>
      <c r="Q32" s="136">
        <v>12186</v>
      </c>
      <c r="R32" s="136">
        <f>SUM(F32:Q32)</f>
        <v>146232</v>
      </c>
      <c r="S32" s="141"/>
      <c r="T32" s="141"/>
      <c r="U32" s="141"/>
      <c r="V32" s="141"/>
      <c r="W32" s="141"/>
      <c r="X32" s="141"/>
      <c r="Y32" s="141"/>
      <c r="Z32" s="141"/>
      <c r="AA32" s="141"/>
    </row>
    <row r="33" spans="1:27" s="144" customFormat="1" x14ac:dyDescent="0.25">
      <c r="A33" s="118" t="s">
        <v>185</v>
      </c>
      <c r="B33" s="122" t="s">
        <v>55</v>
      </c>
      <c r="C33" s="138">
        <f>SUM(C34:C35)</f>
        <v>53473.130000000005</v>
      </c>
      <c r="D33" s="138">
        <f>SUM(D34:D35)</f>
        <v>53473.130000000005</v>
      </c>
      <c r="E33" s="138">
        <f>SUM(E34:E35)</f>
        <v>0</v>
      </c>
      <c r="F33" s="138">
        <f t="shared" ref="F33:H33" si="28">SUM(F34:F35)</f>
        <v>4456.0941666666668</v>
      </c>
      <c r="G33" s="138">
        <f t="shared" si="28"/>
        <v>4456.0941666666668</v>
      </c>
      <c r="H33" s="138">
        <f t="shared" si="28"/>
        <v>4456.0941666666668</v>
      </c>
      <c r="I33" s="138">
        <f t="shared" ref="I33" si="29">SUM(I34:I35)</f>
        <v>4456.0941666666668</v>
      </c>
      <c r="J33" s="138">
        <f t="shared" ref="J33:K33" si="30">SUM(J34:J35)</f>
        <v>4456.0941666666668</v>
      </c>
      <c r="K33" s="138">
        <f t="shared" si="30"/>
        <v>4456.0941666666668</v>
      </c>
      <c r="L33" s="138">
        <f t="shared" ref="L33" si="31">SUM(L34:L35)</f>
        <v>4456.0941666666668</v>
      </c>
      <c r="M33" s="138">
        <f t="shared" ref="M33:N33" si="32">SUM(M34:M35)</f>
        <v>4456.0941666666668</v>
      </c>
      <c r="N33" s="138">
        <f t="shared" si="32"/>
        <v>4456.0941666666668</v>
      </c>
      <c r="O33" s="138">
        <f t="shared" ref="O33" si="33">SUM(O34:O35)</f>
        <v>4456.0941666666668</v>
      </c>
      <c r="P33" s="138">
        <f t="shared" ref="P33:R33" si="34">SUM(P34:P35)</f>
        <v>4456.0941666666668</v>
      </c>
      <c r="Q33" s="138">
        <f t="shared" si="34"/>
        <v>4456.0941666666668</v>
      </c>
      <c r="R33" s="138">
        <f t="shared" si="34"/>
        <v>53473.12999999999</v>
      </c>
      <c r="S33" s="143"/>
      <c r="T33" s="143"/>
      <c r="U33" s="143"/>
      <c r="V33" s="143"/>
      <c r="W33" s="143"/>
      <c r="X33" s="143"/>
      <c r="Y33" s="143"/>
      <c r="Z33" s="143"/>
      <c r="AA33" s="143"/>
    </row>
    <row r="34" spans="1:27" s="142" customFormat="1" x14ac:dyDescent="0.25">
      <c r="A34" s="120" t="s">
        <v>144</v>
      </c>
      <c r="B34" s="123" t="s">
        <v>9</v>
      </c>
      <c r="C34" s="136">
        <v>31237.13</v>
      </c>
      <c r="D34" s="136">
        <f>SUM(C34)</f>
        <v>31237.13</v>
      </c>
      <c r="E34" s="136">
        <v>0</v>
      </c>
      <c r="F34" s="136">
        <f t="shared" ref="F34:F35" si="35">C34/12</f>
        <v>2603.0941666666668</v>
      </c>
      <c r="G34" s="136">
        <v>2603.0941666666668</v>
      </c>
      <c r="H34" s="136">
        <v>2603.0941666666668</v>
      </c>
      <c r="I34" s="136">
        <v>2603.0941666666668</v>
      </c>
      <c r="J34" s="136">
        <v>2603.0941666666668</v>
      </c>
      <c r="K34" s="136">
        <v>2603.0941666666668</v>
      </c>
      <c r="L34" s="136">
        <v>2603.0941666666668</v>
      </c>
      <c r="M34" s="136">
        <v>2603.0941666666668</v>
      </c>
      <c r="N34" s="136">
        <v>2603.0941666666668</v>
      </c>
      <c r="O34" s="136">
        <v>2603.0941666666668</v>
      </c>
      <c r="P34" s="136">
        <v>2603.0941666666668</v>
      </c>
      <c r="Q34" s="136">
        <v>2603.0941666666668</v>
      </c>
      <c r="R34" s="136">
        <f t="shared" ref="R34:R35" si="36">SUM(F34:Q34)</f>
        <v>31237.129999999994</v>
      </c>
      <c r="S34" s="141"/>
      <c r="T34" s="141"/>
      <c r="U34" s="141"/>
      <c r="V34" s="141"/>
      <c r="W34" s="141"/>
      <c r="X34" s="141"/>
      <c r="Y34" s="141"/>
      <c r="Z34" s="141"/>
      <c r="AA34" s="141"/>
    </row>
    <row r="35" spans="1:27" s="142" customFormat="1" x14ac:dyDescent="0.25">
      <c r="A35" s="120" t="s">
        <v>159</v>
      </c>
      <c r="B35" s="123" t="s">
        <v>160</v>
      </c>
      <c r="C35" s="136">
        <v>22236</v>
      </c>
      <c r="D35" s="136">
        <f>SUM(C35)</f>
        <v>22236</v>
      </c>
      <c r="E35" s="136">
        <v>0</v>
      </c>
      <c r="F35" s="136">
        <f t="shared" si="35"/>
        <v>1853</v>
      </c>
      <c r="G35" s="136">
        <v>1853</v>
      </c>
      <c r="H35" s="136">
        <v>1853</v>
      </c>
      <c r="I35" s="136">
        <v>1853</v>
      </c>
      <c r="J35" s="136">
        <v>1853</v>
      </c>
      <c r="K35" s="136">
        <v>1853</v>
      </c>
      <c r="L35" s="136">
        <v>1853</v>
      </c>
      <c r="M35" s="136">
        <v>1853</v>
      </c>
      <c r="N35" s="136">
        <v>1853</v>
      </c>
      <c r="O35" s="136">
        <v>1853</v>
      </c>
      <c r="P35" s="136">
        <v>1853</v>
      </c>
      <c r="Q35" s="136">
        <v>1853</v>
      </c>
      <c r="R35" s="136">
        <f t="shared" si="36"/>
        <v>22236</v>
      </c>
      <c r="S35" s="141"/>
      <c r="T35" s="141"/>
      <c r="U35" s="141"/>
      <c r="V35" s="141"/>
      <c r="W35" s="141"/>
      <c r="X35" s="141"/>
      <c r="Y35" s="141"/>
      <c r="Z35" s="141"/>
      <c r="AA35" s="141"/>
    </row>
    <row r="36" spans="1:27" s="142" customFormat="1" x14ac:dyDescent="0.25">
      <c r="A36" s="124" t="s">
        <v>175</v>
      </c>
      <c r="B36" s="145" t="s">
        <v>177</v>
      </c>
      <c r="C36" s="138">
        <f>SUM(C37:C37)</f>
        <v>5000</v>
      </c>
      <c r="D36" s="138">
        <f>SUM(D37:D37)</f>
        <v>5000</v>
      </c>
      <c r="E36" s="138">
        <f>SUM(E37:E37)</f>
        <v>0</v>
      </c>
      <c r="F36" s="138">
        <f t="shared" ref="F36:R36" si="37">SUM(F37:F37)</f>
        <v>416.66666666666669</v>
      </c>
      <c r="G36" s="138">
        <f t="shared" si="37"/>
        <v>416.66666666666669</v>
      </c>
      <c r="H36" s="138">
        <f t="shared" si="37"/>
        <v>416.66666666666669</v>
      </c>
      <c r="I36" s="138">
        <f t="shared" si="37"/>
        <v>416.66666666666669</v>
      </c>
      <c r="J36" s="138">
        <f t="shared" si="37"/>
        <v>416.66666666666669</v>
      </c>
      <c r="K36" s="138">
        <f t="shared" si="37"/>
        <v>416.66666666666669</v>
      </c>
      <c r="L36" s="138">
        <f t="shared" si="37"/>
        <v>416.66666666666669</v>
      </c>
      <c r="M36" s="138">
        <f t="shared" si="37"/>
        <v>416.66666666666669</v>
      </c>
      <c r="N36" s="138">
        <f t="shared" si="37"/>
        <v>416.66666666666669</v>
      </c>
      <c r="O36" s="138">
        <f t="shared" si="37"/>
        <v>416.66666666666669</v>
      </c>
      <c r="P36" s="138">
        <f t="shared" si="37"/>
        <v>416.66666666666669</v>
      </c>
      <c r="Q36" s="138">
        <f t="shared" si="37"/>
        <v>416.66666666666669</v>
      </c>
      <c r="R36" s="138">
        <f t="shared" si="37"/>
        <v>5000</v>
      </c>
      <c r="S36" s="141"/>
      <c r="T36" s="141"/>
      <c r="U36" s="141"/>
      <c r="V36" s="141"/>
      <c r="W36" s="141"/>
      <c r="X36" s="141"/>
      <c r="Y36" s="141"/>
      <c r="Z36" s="141"/>
      <c r="AA36" s="141"/>
    </row>
    <row r="37" spans="1:27" s="142" customFormat="1" ht="15" customHeight="1" x14ac:dyDescent="0.25">
      <c r="A37" s="147" t="s">
        <v>176</v>
      </c>
      <c r="B37" s="123" t="s">
        <v>198</v>
      </c>
      <c r="C37" s="136">
        <v>5000</v>
      </c>
      <c r="D37" s="136">
        <v>5000</v>
      </c>
      <c r="E37" s="136">
        <v>0</v>
      </c>
      <c r="F37" s="136">
        <f>C37/12</f>
        <v>416.66666666666669</v>
      </c>
      <c r="G37" s="136">
        <v>416.66666666666669</v>
      </c>
      <c r="H37" s="136">
        <v>416.66666666666669</v>
      </c>
      <c r="I37" s="136">
        <v>416.66666666666669</v>
      </c>
      <c r="J37" s="136">
        <v>416.66666666666669</v>
      </c>
      <c r="K37" s="136">
        <v>416.66666666666669</v>
      </c>
      <c r="L37" s="136">
        <v>416.66666666666669</v>
      </c>
      <c r="M37" s="136">
        <v>416.66666666666669</v>
      </c>
      <c r="N37" s="136">
        <v>416.66666666666669</v>
      </c>
      <c r="O37" s="136">
        <v>416.66666666666669</v>
      </c>
      <c r="P37" s="136">
        <v>416.66666666666669</v>
      </c>
      <c r="Q37" s="136">
        <v>416.66666666666669</v>
      </c>
      <c r="R37" s="136">
        <f>SUM(F37:Q37)</f>
        <v>5000</v>
      </c>
      <c r="S37" s="141"/>
      <c r="T37" s="141"/>
      <c r="U37" s="141"/>
      <c r="V37" s="141"/>
      <c r="W37" s="141"/>
      <c r="X37" s="141"/>
      <c r="Y37" s="141"/>
      <c r="Z37" s="141"/>
      <c r="AA37" s="141"/>
    </row>
    <row r="38" spans="1:27" s="144" customFormat="1" x14ac:dyDescent="0.25">
      <c r="A38" s="117" t="s">
        <v>186</v>
      </c>
      <c r="B38" s="137" t="s">
        <v>10</v>
      </c>
      <c r="C38" s="138">
        <f>C39+C44+C50+C55+C59+C61+C66+C69</f>
        <v>623620.87</v>
      </c>
      <c r="D38" s="138">
        <f>D39+D44+D50+D55+D59+D61+D66+D69</f>
        <v>418708.87</v>
      </c>
      <c r="E38" s="138">
        <f>E39+E44+E50+E55+E59+E61+E66+E69</f>
        <v>204912</v>
      </c>
      <c r="F38" s="138">
        <f t="shared" ref="F38:R38" si="38">F39+F44+F50+F55+F59+F61+F66+F69</f>
        <v>51968.405833333338</v>
      </c>
      <c r="G38" s="138">
        <f t="shared" si="38"/>
        <v>51968.405833333338</v>
      </c>
      <c r="H38" s="138">
        <f t="shared" si="38"/>
        <v>51968.405833333338</v>
      </c>
      <c r="I38" s="138">
        <f t="shared" si="38"/>
        <v>51968.405833333338</v>
      </c>
      <c r="J38" s="138">
        <f t="shared" si="38"/>
        <v>51968.405833333338</v>
      </c>
      <c r="K38" s="138">
        <f t="shared" si="38"/>
        <v>51968.405833333338</v>
      </c>
      <c r="L38" s="138">
        <f t="shared" si="38"/>
        <v>51968.405833333338</v>
      </c>
      <c r="M38" s="138">
        <f t="shared" si="38"/>
        <v>51968.405833333338</v>
      </c>
      <c r="N38" s="138">
        <f t="shared" si="38"/>
        <v>51968.405833333338</v>
      </c>
      <c r="O38" s="138">
        <f t="shared" si="38"/>
        <v>51968.405833333338</v>
      </c>
      <c r="P38" s="138">
        <f t="shared" si="38"/>
        <v>51968.405833333338</v>
      </c>
      <c r="Q38" s="138">
        <f t="shared" si="38"/>
        <v>51968.405833333338</v>
      </c>
      <c r="R38" s="138">
        <f t="shared" si="38"/>
        <v>623620.87</v>
      </c>
      <c r="S38" s="143"/>
      <c r="T38" s="143"/>
      <c r="U38" s="143"/>
      <c r="V38" s="143"/>
      <c r="W38" s="143"/>
      <c r="X38" s="143"/>
      <c r="Y38" s="143"/>
      <c r="Z38" s="143"/>
      <c r="AA38" s="143"/>
    </row>
    <row r="39" spans="1:27" s="144" customFormat="1" x14ac:dyDescent="0.25">
      <c r="A39" s="118" t="s">
        <v>101</v>
      </c>
      <c r="B39" s="119" t="s">
        <v>75</v>
      </c>
      <c r="C39" s="138">
        <f>SUM(C40:C43)</f>
        <v>37000</v>
      </c>
      <c r="D39" s="138">
        <f>SUM(D40:D43)</f>
        <v>37000</v>
      </c>
      <c r="E39" s="138">
        <f>SUM(E40:E43)</f>
        <v>0</v>
      </c>
      <c r="F39" s="138">
        <f t="shared" ref="F39:R39" si="39">SUM(F40:F43)</f>
        <v>3083.3333333333335</v>
      </c>
      <c r="G39" s="138">
        <f t="shared" si="39"/>
        <v>3083.3333333333335</v>
      </c>
      <c r="H39" s="138">
        <f t="shared" si="39"/>
        <v>3083.3333333333335</v>
      </c>
      <c r="I39" s="138">
        <f t="shared" si="39"/>
        <v>3083.3333333333335</v>
      </c>
      <c r="J39" s="138">
        <f t="shared" si="39"/>
        <v>3083.3333333333335</v>
      </c>
      <c r="K39" s="138">
        <f t="shared" si="39"/>
        <v>3083.3333333333335</v>
      </c>
      <c r="L39" s="138">
        <f t="shared" si="39"/>
        <v>3083.3333333333335</v>
      </c>
      <c r="M39" s="138">
        <f t="shared" si="39"/>
        <v>3083.3333333333335</v>
      </c>
      <c r="N39" s="138">
        <f t="shared" si="39"/>
        <v>3083.3333333333335</v>
      </c>
      <c r="O39" s="138">
        <f t="shared" si="39"/>
        <v>3083.3333333333335</v>
      </c>
      <c r="P39" s="138">
        <f t="shared" si="39"/>
        <v>3083.3333333333335</v>
      </c>
      <c r="Q39" s="138">
        <f t="shared" si="39"/>
        <v>3083.3333333333335</v>
      </c>
      <c r="R39" s="138">
        <f t="shared" si="39"/>
        <v>37000</v>
      </c>
      <c r="S39" s="143"/>
      <c r="T39" s="143"/>
      <c r="U39" s="143"/>
      <c r="V39" s="143"/>
      <c r="W39" s="143"/>
      <c r="X39" s="143"/>
      <c r="Y39" s="143"/>
      <c r="Z39" s="143"/>
      <c r="AA39" s="143"/>
    </row>
    <row r="40" spans="1:27" s="142" customFormat="1" x14ac:dyDescent="0.25">
      <c r="A40" s="125" t="s">
        <v>97</v>
      </c>
      <c r="B40" s="148" t="s">
        <v>14</v>
      </c>
      <c r="C40" s="136">
        <v>10000</v>
      </c>
      <c r="D40" s="136">
        <f>SUM(C40)</f>
        <v>10000</v>
      </c>
      <c r="E40" s="136">
        <v>0</v>
      </c>
      <c r="F40" s="136">
        <f t="shared" ref="F40:F43" si="40">C40/12</f>
        <v>833.33333333333337</v>
      </c>
      <c r="G40" s="136">
        <v>833.33333333333337</v>
      </c>
      <c r="H40" s="136">
        <v>833.33333333333337</v>
      </c>
      <c r="I40" s="136">
        <v>833.33333333333337</v>
      </c>
      <c r="J40" s="136">
        <v>833.33333333333337</v>
      </c>
      <c r="K40" s="136">
        <v>833.33333333333337</v>
      </c>
      <c r="L40" s="136">
        <v>833.33333333333337</v>
      </c>
      <c r="M40" s="136">
        <v>833.33333333333337</v>
      </c>
      <c r="N40" s="136">
        <v>833.33333333333337</v>
      </c>
      <c r="O40" s="136">
        <v>833.33333333333337</v>
      </c>
      <c r="P40" s="136">
        <v>833.33333333333337</v>
      </c>
      <c r="Q40" s="136">
        <v>833.33333333333337</v>
      </c>
      <c r="R40" s="136">
        <f t="shared" ref="R40:R43" si="41">SUM(F40:Q40)</f>
        <v>10000</v>
      </c>
      <c r="S40" s="141"/>
      <c r="T40" s="141"/>
      <c r="U40" s="141"/>
      <c r="V40" s="141"/>
      <c r="W40" s="141"/>
      <c r="X40" s="141"/>
      <c r="Y40" s="141"/>
      <c r="Z40" s="141"/>
      <c r="AA40" s="141"/>
    </row>
    <row r="41" spans="1:27" s="142" customFormat="1" x14ac:dyDescent="0.25">
      <c r="A41" s="125" t="s">
        <v>98</v>
      </c>
      <c r="B41" s="148" t="s">
        <v>11</v>
      </c>
      <c r="C41" s="136">
        <v>10000</v>
      </c>
      <c r="D41" s="136">
        <f>SUM(C41)</f>
        <v>10000</v>
      </c>
      <c r="E41" s="136">
        <v>0</v>
      </c>
      <c r="F41" s="136">
        <f t="shared" si="40"/>
        <v>833.33333333333337</v>
      </c>
      <c r="G41" s="136">
        <v>833.33333333333337</v>
      </c>
      <c r="H41" s="136">
        <v>833.33333333333337</v>
      </c>
      <c r="I41" s="136">
        <v>833.33333333333337</v>
      </c>
      <c r="J41" s="136">
        <v>833.33333333333337</v>
      </c>
      <c r="K41" s="136">
        <v>833.33333333333337</v>
      </c>
      <c r="L41" s="136">
        <v>833.33333333333337</v>
      </c>
      <c r="M41" s="136">
        <v>833.33333333333337</v>
      </c>
      <c r="N41" s="136">
        <v>833.33333333333337</v>
      </c>
      <c r="O41" s="136">
        <v>833.33333333333337</v>
      </c>
      <c r="P41" s="136">
        <v>833.33333333333337</v>
      </c>
      <c r="Q41" s="136">
        <v>833.33333333333337</v>
      </c>
      <c r="R41" s="136">
        <f t="shared" si="41"/>
        <v>10000</v>
      </c>
      <c r="S41" s="141"/>
      <c r="T41" s="141"/>
      <c r="U41" s="141"/>
      <c r="V41" s="141"/>
      <c r="W41" s="141"/>
      <c r="X41" s="141"/>
      <c r="Y41" s="141"/>
      <c r="Z41" s="141"/>
      <c r="AA41" s="141"/>
    </row>
    <row r="42" spans="1:27" s="142" customFormat="1" x14ac:dyDescent="0.25">
      <c r="A42" s="125" t="s">
        <v>99</v>
      </c>
      <c r="B42" s="148" t="s">
        <v>12</v>
      </c>
      <c r="C42" s="136">
        <v>12000</v>
      </c>
      <c r="D42" s="136">
        <f>SUM(C42)</f>
        <v>12000</v>
      </c>
      <c r="E42" s="136">
        <v>0</v>
      </c>
      <c r="F42" s="136">
        <f t="shared" si="40"/>
        <v>1000</v>
      </c>
      <c r="G42" s="136">
        <v>1000</v>
      </c>
      <c r="H42" s="136">
        <v>1000</v>
      </c>
      <c r="I42" s="136">
        <v>1000</v>
      </c>
      <c r="J42" s="136">
        <v>1000</v>
      </c>
      <c r="K42" s="136">
        <v>1000</v>
      </c>
      <c r="L42" s="136">
        <v>1000</v>
      </c>
      <c r="M42" s="136">
        <v>1000</v>
      </c>
      <c r="N42" s="136">
        <v>1000</v>
      </c>
      <c r="O42" s="136">
        <v>1000</v>
      </c>
      <c r="P42" s="136">
        <v>1000</v>
      </c>
      <c r="Q42" s="136">
        <v>1000</v>
      </c>
      <c r="R42" s="136">
        <f t="shared" si="41"/>
        <v>12000</v>
      </c>
      <c r="S42" s="141"/>
      <c r="T42" s="141"/>
      <c r="U42" s="141"/>
      <c r="V42" s="141"/>
      <c r="W42" s="141"/>
      <c r="X42" s="141"/>
      <c r="Y42" s="141"/>
      <c r="Z42" s="141"/>
      <c r="AA42" s="141"/>
    </row>
    <row r="43" spans="1:27" s="142" customFormat="1" x14ac:dyDescent="0.25">
      <c r="A43" s="125" t="s">
        <v>100</v>
      </c>
      <c r="B43" s="148" t="s">
        <v>13</v>
      </c>
      <c r="C43" s="136">
        <v>5000</v>
      </c>
      <c r="D43" s="136">
        <f>SUM(C43)</f>
        <v>5000</v>
      </c>
      <c r="E43" s="136">
        <v>0</v>
      </c>
      <c r="F43" s="136">
        <f t="shared" si="40"/>
        <v>416.66666666666669</v>
      </c>
      <c r="G43" s="136">
        <v>416.66666666666669</v>
      </c>
      <c r="H43" s="136">
        <v>416.66666666666669</v>
      </c>
      <c r="I43" s="136">
        <v>416.66666666666669</v>
      </c>
      <c r="J43" s="136">
        <v>416.66666666666669</v>
      </c>
      <c r="K43" s="136">
        <v>416.66666666666669</v>
      </c>
      <c r="L43" s="136">
        <v>416.66666666666669</v>
      </c>
      <c r="M43" s="136">
        <v>416.66666666666669</v>
      </c>
      <c r="N43" s="136">
        <v>416.66666666666669</v>
      </c>
      <c r="O43" s="136">
        <v>416.66666666666669</v>
      </c>
      <c r="P43" s="136">
        <v>416.66666666666669</v>
      </c>
      <c r="Q43" s="136">
        <v>416.66666666666669</v>
      </c>
      <c r="R43" s="136">
        <f t="shared" si="41"/>
        <v>5000</v>
      </c>
      <c r="S43" s="141"/>
      <c r="T43" s="141"/>
      <c r="U43" s="141"/>
      <c r="V43" s="141"/>
      <c r="W43" s="141"/>
      <c r="X43" s="141"/>
      <c r="Y43" s="141"/>
      <c r="Z43" s="141"/>
      <c r="AA43" s="141"/>
    </row>
    <row r="44" spans="1:27" s="144" customFormat="1" x14ac:dyDescent="0.25">
      <c r="A44" s="118" t="s">
        <v>102</v>
      </c>
      <c r="B44" s="119" t="s">
        <v>76</v>
      </c>
      <c r="C44" s="138">
        <f>SUM(C45:C49)</f>
        <v>405200</v>
      </c>
      <c r="D44" s="138">
        <f>SUM(D45:D49)</f>
        <v>225000</v>
      </c>
      <c r="E44" s="138">
        <f>SUM(E45:E49)</f>
        <v>180200</v>
      </c>
      <c r="F44" s="138">
        <f t="shared" ref="F44:R44" si="42">SUM(F45:F49)</f>
        <v>33766.666666666672</v>
      </c>
      <c r="G44" s="138">
        <f t="shared" si="42"/>
        <v>33766.666666666672</v>
      </c>
      <c r="H44" s="138">
        <f t="shared" si="42"/>
        <v>33766.666666666672</v>
      </c>
      <c r="I44" s="138">
        <f t="shared" si="42"/>
        <v>33766.666666666672</v>
      </c>
      <c r="J44" s="138">
        <f t="shared" si="42"/>
        <v>33766.666666666672</v>
      </c>
      <c r="K44" s="138">
        <f t="shared" si="42"/>
        <v>33766.666666666672</v>
      </c>
      <c r="L44" s="138">
        <f t="shared" si="42"/>
        <v>33766.666666666672</v>
      </c>
      <c r="M44" s="138">
        <f t="shared" si="42"/>
        <v>33766.666666666672</v>
      </c>
      <c r="N44" s="138">
        <f t="shared" si="42"/>
        <v>33766.666666666672</v>
      </c>
      <c r="O44" s="138">
        <f t="shared" si="42"/>
        <v>33766.666666666672</v>
      </c>
      <c r="P44" s="138">
        <f t="shared" si="42"/>
        <v>33766.666666666672</v>
      </c>
      <c r="Q44" s="138">
        <f t="shared" si="42"/>
        <v>33766.666666666672</v>
      </c>
      <c r="R44" s="138">
        <f t="shared" si="42"/>
        <v>405200</v>
      </c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s="149" customFormat="1" x14ac:dyDescent="0.25">
      <c r="A45" s="125" t="s">
        <v>105</v>
      </c>
      <c r="B45" s="121" t="s">
        <v>106</v>
      </c>
      <c r="C45" s="136">
        <v>50</v>
      </c>
      <c r="D45" s="136">
        <v>0</v>
      </c>
      <c r="E45" s="136">
        <f>SUM(C45)</f>
        <v>50</v>
      </c>
      <c r="F45" s="136">
        <f t="shared" ref="F45:F48" si="43">C45/12</f>
        <v>4.166666666666667</v>
      </c>
      <c r="G45" s="136">
        <v>4.166666666666667</v>
      </c>
      <c r="H45" s="136">
        <v>4.166666666666667</v>
      </c>
      <c r="I45" s="136">
        <v>4.166666666666667</v>
      </c>
      <c r="J45" s="136">
        <v>4.166666666666667</v>
      </c>
      <c r="K45" s="136">
        <v>4.166666666666667</v>
      </c>
      <c r="L45" s="136">
        <v>4.166666666666667</v>
      </c>
      <c r="M45" s="136">
        <v>4.166666666666667</v>
      </c>
      <c r="N45" s="136">
        <v>4.166666666666667</v>
      </c>
      <c r="O45" s="136">
        <v>4.166666666666667</v>
      </c>
      <c r="P45" s="136">
        <v>4.166666666666667</v>
      </c>
      <c r="Q45" s="136">
        <v>4.166666666666667</v>
      </c>
      <c r="R45" s="136">
        <f t="shared" ref="R45:R49" si="44">SUM(F45:Q45)</f>
        <v>49.999999999999993</v>
      </c>
      <c r="S45" s="141"/>
      <c r="T45" s="141"/>
      <c r="U45" s="141"/>
      <c r="V45" s="141"/>
      <c r="W45" s="141"/>
      <c r="X45" s="141"/>
      <c r="Y45" s="141"/>
      <c r="Z45" s="141"/>
      <c r="AA45" s="141"/>
    </row>
    <row r="46" spans="1:27" s="142" customFormat="1" x14ac:dyDescent="0.25">
      <c r="A46" s="125" t="s">
        <v>108</v>
      </c>
      <c r="B46" s="148" t="s">
        <v>206</v>
      </c>
      <c r="C46" s="136">
        <v>50</v>
      </c>
      <c r="D46" s="136">
        <v>0</v>
      </c>
      <c r="E46" s="136">
        <f>SUM(C46)</f>
        <v>50</v>
      </c>
      <c r="F46" s="136">
        <f t="shared" si="43"/>
        <v>4.166666666666667</v>
      </c>
      <c r="G46" s="136">
        <v>4.166666666666667</v>
      </c>
      <c r="H46" s="136">
        <v>4.166666666666667</v>
      </c>
      <c r="I46" s="136">
        <v>4.166666666666667</v>
      </c>
      <c r="J46" s="136">
        <v>4.166666666666667</v>
      </c>
      <c r="K46" s="136">
        <v>4.166666666666667</v>
      </c>
      <c r="L46" s="136">
        <v>4.166666666666667</v>
      </c>
      <c r="M46" s="136">
        <v>4.166666666666667</v>
      </c>
      <c r="N46" s="136">
        <v>4.166666666666667</v>
      </c>
      <c r="O46" s="136">
        <v>4.166666666666667</v>
      </c>
      <c r="P46" s="136">
        <v>4.166666666666667</v>
      </c>
      <c r="Q46" s="136">
        <v>4.166666666666667</v>
      </c>
      <c r="R46" s="136">
        <f t="shared" si="44"/>
        <v>49.999999999999993</v>
      </c>
      <c r="S46" s="141"/>
      <c r="T46" s="141"/>
      <c r="U46" s="141"/>
      <c r="V46" s="141"/>
      <c r="W46" s="141"/>
      <c r="X46" s="141"/>
      <c r="Y46" s="141"/>
      <c r="Z46" s="141"/>
      <c r="AA46" s="141"/>
    </row>
    <row r="47" spans="1:27" s="149" customFormat="1" x14ac:dyDescent="0.25">
      <c r="A47" s="125" t="s">
        <v>109</v>
      </c>
      <c r="B47" s="121" t="s">
        <v>107</v>
      </c>
      <c r="C47" s="136">
        <v>100</v>
      </c>
      <c r="D47" s="136">
        <v>0</v>
      </c>
      <c r="E47" s="136">
        <f>SUM(C47)</f>
        <v>100</v>
      </c>
      <c r="F47" s="136">
        <f t="shared" si="43"/>
        <v>8.3333333333333339</v>
      </c>
      <c r="G47" s="136">
        <v>8.3333333333333339</v>
      </c>
      <c r="H47" s="136">
        <v>8.3333333333333339</v>
      </c>
      <c r="I47" s="136">
        <v>8.3333333333333339</v>
      </c>
      <c r="J47" s="136">
        <v>8.3333333333333339</v>
      </c>
      <c r="K47" s="136">
        <v>8.3333333333333339</v>
      </c>
      <c r="L47" s="136">
        <v>8.3333333333333339</v>
      </c>
      <c r="M47" s="136">
        <v>8.3333333333333339</v>
      </c>
      <c r="N47" s="136">
        <v>8.3333333333333339</v>
      </c>
      <c r="O47" s="136">
        <v>8.3333333333333339</v>
      </c>
      <c r="P47" s="136">
        <v>8.3333333333333339</v>
      </c>
      <c r="Q47" s="136">
        <v>8.3333333333333339</v>
      </c>
      <c r="R47" s="136">
        <f t="shared" si="44"/>
        <v>99.999999999999986</v>
      </c>
      <c r="S47" s="141"/>
      <c r="T47" s="141"/>
      <c r="U47" s="141"/>
      <c r="V47" s="141"/>
      <c r="W47" s="141"/>
      <c r="X47" s="141"/>
      <c r="Y47" s="141"/>
      <c r="Z47" s="141"/>
      <c r="AA47" s="141"/>
    </row>
    <row r="48" spans="1:27" s="142" customFormat="1" x14ac:dyDescent="0.25">
      <c r="A48" s="125" t="s">
        <v>103</v>
      </c>
      <c r="B48" s="148" t="s">
        <v>31</v>
      </c>
      <c r="C48" s="136">
        <v>225000</v>
      </c>
      <c r="D48" s="136">
        <f>SUM(C48)</f>
        <v>225000</v>
      </c>
      <c r="E48" s="136">
        <v>0</v>
      </c>
      <c r="F48" s="136">
        <f t="shared" si="43"/>
        <v>18750</v>
      </c>
      <c r="G48" s="136">
        <v>18750</v>
      </c>
      <c r="H48" s="136">
        <v>18750</v>
      </c>
      <c r="I48" s="136">
        <v>18750</v>
      </c>
      <c r="J48" s="136">
        <v>18750</v>
      </c>
      <c r="K48" s="136">
        <v>18750</v>
      </c>
      <c r="L48" s="136">
        <v>18750</v>
      </c>
      <c r="M48" s="136">
        <v>18750</v>
      </c>
      <c r="N48" s="136">
        <v>18750</v>
      </c>
      <c r="O48" s="136">
        <v>18750</v>
      </c>
      <c r="P48" s="136">
        <v>18750</v>
      </c>
      <c r="Q48" s="136">
        <v>18750</v>
      </c>
      <c r="R48" s="136">
        <f t="shared" si="44"/>
        <v>225000</v>
      </c>
      <c r="S48" s="141"/>
      <c r="T48" s="141"/>
      <c r="U48" s="141"/>
      <c r="V48" s="141"/>
      <c r="W48" s="141"/>
      <c r="X48" s="141"/>
      <c r="Y48" s="141"/>
      <c r="Z48" s="141"/>
      <c r="AA48" s="141"/>
    </row>
    <row r="49" spans="1:27" s="142" customFormat="1" x14ac:dyDescent="0.25">
      <c r="A49" s="125" t="s">
        <v>104</v>
      </c>
      <c r="B49" s="148" t="s">
        <v>32</v>
      </c>
      <c r="C49" s="136">
        <v>180000</v>
      </c>
      <c r="D49" s="136">
        <v>0</v>
      </c>
      <c r="E49" s="136">
        <f>SUM(C49:D49)</f>
        <v>180000</v>
      </c>
      <c r="F49" s="136">
        <f>C49/12</f>
        <v>15000</v>
      </c>
      <c r="G49" s="136">
        <v>15000</v>
      </c>
      <c r="H49" s="136">
        <v>15000</v>
      </c>
      <c r="I49" s="136">
        <v>15000</v>
      </c>
      <c r="J49" s="136">
        <v>15000</v>
      </c>
      <c r="K49" s="136">
        <v>15000</v>
      </c>
      <c r="L49" s="136">
        <v>15000</v>
      </c>
      <c r="M49" s="136">
        <v>15000</v>
      </c>
      <c r="N49" s="136">
        <v>15000</v>
      </c>
      <c r="O49" s="136">
        <v>15000</v>
      </c>
      <c r="P49" s="136">
        <v>15000</v>
      </c>
      <c r="Q49" s="136">
        <v>15000</v>
      </c>
      <c r="R49" s="136">
        <f t="shared" si="44"/>
        <v>180000</v>
      </c>
      <c r="S49" s="141"/>
      <c r="T49" s="141"/>
      <c r="U49" s="141"/>
      <c r="V49" s="141"/>
      <c r="W49" s="141"/>
      <c r="X49" s="141"/>
      <c r="Y49" s="141"/>
      <c r="Z49" s="141"/>
      <c r="AA49" s="141"/>
    </row>
    <row r="50" spans="1:27" s="144" customFormat="1" x14ac:dyDescent="0.25">
      <c r="A50" s="118" t="s">
        <v>110</v>
      </c>
      <c r="B50" s="119" t="s">
        <v>77</v>
      </c>
      <c r="C50" s="138">
        <f>SUM(C51:C54)</f>
        <v>11708.869999999999</v>
      </c>
      <c r="D50" s="138">
        <f>SUM(D51:D54)</f>
        <v>11708.869999999999</v>
      </c>
      <c r="E50" s="138">
        <f>SUM(E51:E54)</f>
        <v>0</v>
      </c>
      <c r="F50" s="138">
        <f>SUM(F51:F54)</f>
        <v>975.73916666666651</v>
      </c>
      <c r="G50" s="138">
        <f t="shared" ref="G50:R50" si="45">SUM(G51:G54)</f>
        <v>975.73916666666651</v>
      </c>
      <c r="H50" s="138">
        <f t="shared" si="45"/>
        <v>975.73916666666651</v>
      </c>
      <c r="I50" s="138">
        <f t="shared" si="45"/>
        <v>975.73916666666651</v>
      </c>
      <c r="J50" s="138">
        <f t="shared" si="45"/>
        <v>975.73916666666651</v>
      </c>
      <c r="K50" s="138">
        <f t="shared" si="45"/>
        <v>975.73916666666651</v>
      </c>
      <c r="L50" s="138">
        <f t="shared" si="45"/>
        <v>975.73916666666651</v>
      </c>
      <c r="M50" s="138">
        <f t="shared" si="45"/>
        <v>975.73916666666651</v>
      </c>
      <c r="N50" s="138">
        <f t="shared" si="45"/>
        <v>975.73916666666651</v>
      </c>
      <c r="O50" s="138">
        <f t="shared" si="45"/>
        <v>975.73916666666651</v>
      </c>
      <c r="P50" s="138">
        <f t="shared" si="45"/>
        <v>975.73916666666651</v>
      </c>
      <c r="Q50" s="138">
        <f t="shared" si="45"/>
        <v>975.73916666666651</v>
      </c>
      <c r="R50" s="138">
        <f t="shared" si="45"/>
        <v>11708.869999999999</v>
      </c>
      <c r="S50" s="143"/>
      <c r="T50" s="143"/>
      <c r="U50" s="143"/>
      <c r="V50" s="143"/>
      <c r="W50" s="143"/>
      <c r="X50" s="143"/>
      <c r="Y50" s="143"/>
      <c r="Z50" s="143"/>
      <c r="AA50" s="143"/>
    </row>
    <row r="51" spans="1:27" s="142" customFormat="1" x14ac:dyDescent="0.25">
      <c r="A51" s="120" t="s">
        <v>111</v>
      </c>
      <c r="B51" s="121" t="s">
        <v>78</v>
      </c>
      <c r="C51" s="136">
        <v>2000</v>
      </c>
      <c r="D51" s="136">
        <f>SUM(C51)</f>
        <v>2000</v>
      </c>
      <c r="E51" s="136">
        <v>0</v>
      </c>
      <c r="F51" s="136">
        <f t="shared" ref="F51:F54" si="46">C51/12</f>
        <v>166.66666666666666</v>
      </c>
      <c r="G51" s="136">
        <v>166.66666666666666</v>
      </c>
      <c r="H51" s="136">
        <v>166.66666666666666</v>
      </c>
      <c r="I51" s="136">
        <v>166.66666666666666</v>
      </c>
      <c r="J51" s="136">
        <v>166.66666666666666</v>
      </c>
      <c r="K51" s="136">
        <v>166.66666666666666</v>
      </c>
      <c r="L51" s="136">
        <v>166.66666666666666</v>
      </c>
      <c r="M51" s="136">
        <v>166.66666666666666</v>
      </c>
      <c r="N51" s="136">
        <v>166.66666666666666</v>
      </c>
      <c r="O51" s="136">
        <v>166.66666666666666</v>
      </c>
      <c r="P51" s="136">
        <v>166.66666666666666</v>
      </c>
      <c r="Q51" s="136">
        <v>166.66666666666666</v>
      </c>
      <c r="R51" s="136">
        <f t="shared" ref="R51:R54" si="47">SUM(F51:Q51)</f>
        <v>2000.0000000000002</v>
      </c>
      <c r="S51" s="141"/>
      <c r="T51" s="141"/>
      <c r="U51" s="141"/>
      <c r="V51" s="141"/>
      <c r="W51" s="141"/>
      <c r="X51" s="141"/>
      <c r="Y51" s="141"/>
      <c r="Z51" s="141"/>
      <c r="AA51" s="141"/>
    </row>
    <row r="52" spans="1:27" s="142" customFormat="1" x14ac:dyDescent="0.25">
      <c r="A52" s="120" t="s">
        <v>112</v>
      </c>
      <c r="B52" s="121" t="s">
        <v>79</v>
      </c>
      <c r="C52" s="136">
        <v>3000</v>
      </c>
      <c r="D52" s="136">
        <f t="shared" ref="D52:D54" si="48">SUM(C52)</f>
        <v>3000</v>
      </c>
      <c r="E52" s="136">
        <v>0</v>
      </c>
      <c r="F52" s="136">
        <f t="shared" si="46"/>
        <v>250</v>
      </c>
      <c r="G52" s="136">
        <v>250</v>
      </c>
      <c r="H52" s="136">
        <v>250</v>
      </c>
      <c r="I52" s="136">
        <v>250</v>
      </c>
      <c r="J52" s="136">
        <v>250</v>
      </c>
      <c r="K52" s="136">
        <v>250</v>
      </c>
      <c r="L52" s="136">
        <v>250</v>
      </c>
      <c r="M52" s="136">
        <v>250</v>
      </c>
      <c r="N52" s="136">
        <v>250</v>
      </c>
      <c r="O52" s="136">
        <v>250</v>
      </c>
      <c r="P52" s="136">
        <v>250</v>
      </c>
      <c r="Q52" s="136">
        <v>250</v>
      </c>
      <c r="R52" s="136">
        <f t="shared" si="47"/>
        <v>3000</v>
      </c>
      <c r="S52" s="141"/>
      <c r="T52" s="141"/>
      <c r="U52" s="141"/>
      <c r="V52" s="141"/>
      <c r="W52" s="141"/>
      <c r="X52" s="141"/>
      <c r="Y52" s="141"/>
      <c r="Z52" s="141"/>
      <c r="AA52" s="141"/>
    </row>
    <row r="53" spans="1:27" s="142" customFormat="1" x14ac:dyDescent="0.25">
      <c r="A53" s="120" t="s">
        <v>113</v>
      </c>
      <c r="B53" s="121" t="s">
        <v>80</v>
      </c>
      <c r="C53" s="136">
        <v>2000</v>
      </c>
      <c r="D53" s="136">
        <f t="shared" si="48"/>
        <v>2000</v>
      </c>
      <c r="E53" s="136">
        <v>0</v>
      </c>
      <c r="F53" s="136">
        <f t="shared" si="46"/>
        <v>166.66666666666666</v>
      </c>
      <c r="G53" s="136">
        <v>166.66666666666666</v>
      </c>
      <c r="H53" s="136">
        <v>166.66666666666666</v>
      </c>
      <c r="I53" s="136">
        <v>166.66666666666666</v>
      </c>
      <c r="J53" s="136">
        <v>166.66666666666666</v>
      </c>
      <c r="K53" s="136">
        <v>166.66666666666666</v>
      </c>
      <c r="L53" s="136">
        <v>166.66666666666666</v>
      </c>
      <c r="M53" s="136">
        <v>166.66666666666666</v>
      </c>
      <c r="N53" s="136">
        <v>166.66666666666666</v>
      </c>
      <c r="O53" s="136">
        <v>166.66666666666666</v>
      </c>
      <c r="P53" s="136">
        <v>166.66666666666666</v>
      </c>
      <c r="Q53" s="136">
        <v>166.66666666666666</v>
      </c>
      <c r="R53" s="136">
        <f t="shared" si="47"/>
        <v>2000.0000000000002</v>
      </c>
      <c r="S53" s="141"/>
      <c r="T53" s="141"/>
      <c r="U53" s="141"/>
      <c r="V53" s="141"/>
      <c r="W53" s="141"/>
      <c r="X53" s="141"/>
      <c r="Y53" s="141"/>
      <c r="Z53" s="141"/>
      <c r="AA53" s="141"/>
    </row>
    <row r="54" spans="1:27" s="142" customFormat="1" x14ac:dyDescent="0.25">
      <c r="A54" s="120" t="s">
        <v>114</v>
      </c>
      <c r="B54" s="121" t="s">
        <v>81</v>
      </c>
      <c r="C54" s="136">
        <v>4708.87</v>
      </c>
      <c r="D54" s="136">
        <f t="shared" si="48"/>
        <v>4708.87</v>
      </c>
      <c r="E54" s="136">
        <v>0</v>
      </c>
      <c r="F54" s="136">
        <f t="shared" si="46"/>
        <v>392.40583333333331</v>
      </c>
      <c r="G54" s="136">
        <v>392.40583333333331</v>
      </c>
      <c r="H54" s="136">
        <v>392.40583333333331</v>
      </c>
      <c r="I54" s="136">
        <v>392.40583333333331</v>
      </c>
      <c r="J54" s="136">
        <v>392.40583333333331</v>
      </c>
      <c r="K54" s="136">
        <v>392.40583333333331</v>
      </c>
      <c r="L54" s="136">
        <v>392.40583333333331</v>
      </c>
      <c r="M54" s="136">
        <v>392.40583333333331</v>
      </c>
      <c r="N54" s="136">
        <v>392.40583333333331</v>
      </c>
      <c r="O54" s="136">
        <v>392.40583333333331</v>
      </c>
      <c r="P54" s="136">
        <v>392.40583333333331</v>
      </c>
      <c r="Q54" s="136">
        <v>392.40583333333331</v>
      </c>
      <c r="R54" s="136">
        <f t="shared" si="47"/>
        <v>4708.87</v>
      </c>
      <c r="S54" s="141"/>
      <c r="T54" s="141"/>
      <c r="U54" s="141"/>
      <c r="V54" s="141"/>
      <c r="W54" s="141"/>
      <c r="X54" s="141"/>
      <c r="Y54" s="141"/>
      <c r="Z54" s="141"/>
      <c r="AA54" s="141"/>
    </row>
    <row r="55" spans="1:27" s="144" customFormat="1" x14ac:dyDescent="0.25">
      <c r="A55" s="117" t="s">
        <v>115</v>
      </c>
      <c r="B55" s="119" t="s">
        <v>82</v>
      </c>
      <c r="C55" s="138">
        <f>SUM(C56:C58)</f>
        <v>28100</v>
      </c>
      <c r="D55" s="138">
        <f>SUM(D56:D58)</f>
        <v>28000</v>
      </c>
      <c r="E55" s="138">
        <f t="shared" ref="E55:G55" si="49">SUM(E56:E58)</f>
        <v>100</v>
      </c>
      <c r="F55" s="138">
        <f t="shared" si="49"/>
        <v>2341.6666666666665</v>
      </c>
      <c r="G55" s="138">
        <f t="shared" si="49"/>
        <v>2341.6666666666665</v>
      </c>
      <c r="H55" s="138">
        <f t="shared" ref="H55" si="50">SUM(H56:H58)</f>
        <v>2341.6666666666665</v>
      </c>
      <c r="I55" s="138">
        <f t="shared" ref="I55:J55" si="51">SUM(I56:I58)</f>
        <v>2341.6666666666665</v>
      </c>
      <c r="J55" s="138">
        <f t="shared" si="51"/>
        <v>2341.6666666666665</v>
      </c>
      <c r="K55" s="138">
        <f t="shared" ref="K55" si="52">SUM(K56:K58)</f>
        <v>2341.6666666666665</v>
      </c>
      <c r="L55" s="138">
        <f t="shared" ref="L55:M55" si="53">SUM(L56:L58)</f>
        <v>2341.6666666666665</v>
      </c>
      <c r="M55" s="138">
        <f t="shared" si="53"/>
        <v>2341.6666666666665</v>
      </c>
      <c r="N55" s="138">
        <f t="shared" ref="N55" si="54">SUM(N56:N58)</f>
        <v>2341.6666666666665</v>
      </c>
      <c r="O55" s="138">
        <f t="shared" ref="O55:P55" si="55">SUM(O56:O58)</f>
        <v>2341.6666666666665</v>
      </c>
      <c r="P55" s="138">
        <f t="shared" si="55"/>
        <v>2341.6666666666665</v>
      </c>
      <c r="Q55" s="138">
        <f t="shared" ref="Q55" si="56">SUM(Q56:Q58)</f>
        <v>2341.6666666666665</v>
      </c>
      <c r="R55" s="138">
        <f t="shared" ref="R55" si="57">SUM(R56:R58)</f>
        <v>28100</v>
      </c>
      <c r="S55" s="143"/>
      <c r="T55" s="143"/>
      <c r="U55" s="143"/>
      <c r="V55" s="143"/>
      <c r="W55" s="143"/>
      <c r="X55" s="143"/>
      <c r="Y55" s="143"/>
      <c r="Z55" s="143"/>
      <c r="AA55" s="143"/>
    </row>
    <row r="56" spans="1:27" s="142" customFormat="1" x14ac:dyDescent="0.25">
      <c r="A56" s="125" t="s">
        <v>116</v>
      </c>
      <c r="B56" s="148" t="s">
        <v>33</v>
      </c>
      <c r="C56" s="136">
        <v>20100</v>
      </c>
      <c r="D56" s="136">
        <v>20000</v>
      </c>
      <c r="E56" s="136">
        <v>100</v>
      </c>
      <c r="F56" s="136">
        <f t="shared" ref="F56:F58" si="58">C56/12</f>
        <v>1675</v>
      </c>
      <c r="G56" s="136">
        <v>1675</v>
      </c>
      <c r="H56" s="136">
        <v>1675</v>
      </c>
      <c r="I56" s="136">
        <v>1675</v>
      </c>
      <c r="J56" s="136">
        <v>1675</v>
      </c>
      <c r="K56" s="136">
        <v>1675</v>
      </c>
      <c r="L56" s="136">
        <v>1675</v>
      </c>
      <c r="M56" s="136">
        <v>1675</v>
      </c>
      <c r="N56" s="136">
        <v>1675</v>
      </c>
      <c r="O56" s="136">
        <v>1675</v>
      </c>
      <c r="P56" s="136">
        <v>1675</v>
      </c>
      <c r="Q56" s="136">
        <v>1675</v>
      </c>
      <c r="R56" s="136">
        <f t="shared" ref="R56:R58" si="59">SUM(F56:Q56)</f>
        <v>20100</v>
      </c>
      <c r="S56" s="141"/>
      <c r="T56" s="141"/>
      <c r="U56" s="141"/>
      <c r="V56" s="141"/>
      <c r="W56" s="141"/>
      <c r="X56" s="141"/>
      <c r="Y56" s="141"/>
      <c r="Z56" s="141"/>
      <c r="AA56" s="141"/>
    </row>
    <row r="57" spans="1:27" s="142" customFormat="1" x14ac:dyDescent="0.25">
      <c r="A57" s="125" t="s">
        <v>156</v>
      </c>
      <c r="B57" s="148" t="s">
        <v>15</v>
      </c>
      <c r="C57" s="136">
        <v>5000</v>
      </c>
      <c r="D57" s="136">
        <f t="shared" ref="D57:D58" si="60">SUM(C57)</f>
        <v>5000</v>
      </c>
      <c r="E57" s="136">
        <v>0</v>
      </c>
      <c r="F57" s="136">
        <f t="shared" si="58"/>
        <v>416.66666666666669</v>
      </c>
      <c r="G57" s="136">
        <v>416.66666666666669</v>
      </c>
      <c r="H57" s="136">
        <v>416.66666666666669</v>
      </c>
      <c r="I57" s="136">
        <v>416.66666666666669</v>
      </c>
      <c r="J57" s="136">
        <v>416.66666666666669</v>
      </c>
      <c r="K57" s="136">
        <v>416.66666666666669</v>
      </c>
      <c r="L57" s="136">
        <v>416.66666666666669</v>
      </c>
      <c r="M57" s="136">
        <v>416.66666666666669</v>
      </c>
      <c r="N57" s="136">
        <v>416.66666666666669</v>
      </c>
      <c r="O57" s="136">
        <v>416.66666666666669</v>
      </c>
      <c r="P57" s="136">
        <v>416.66666666666669</v>
      </c>
      <c r="Q57" s="136">
        <v>416.66666666666669</v>
      </c>
      <c r="R57" s="136">
        <f t="shared" si="59"/>
        <v>5000</v>
      </c>
      <c r="S57" s="141"/>
      <c r="T57" s="141"/>
      <c r="U57" s="141"/>
      <c r="V57" s="141"/>
      <c r="W57" s="141"/>
      <c r="X57" s="141"/>
      <c r="Y57" s="141"/>
      <c r="Z57" s="141"/>
      <c r="AA57" s="141"/>
    </row>
    <row r="58" spans="1:27" s="142" customFormat="1" x14ac:dyDescent="0.25">
      <c r="A58" s="125" t="s">
        <v>117</v>
      </c>
      <c r="B58" s="148" t="s">
        <v>29</v>
      </c>
      <c r="C58" s="136">
        <v>3000</v>
      </c>
      <c r="D58" s="136">
        <f t="shared" si="60"/>
        <v>3000</v>
      </c>
      <c r="E58" s="136">
        <v>0</v>
      </c>
      <c r="F58" s="136">
        <f t="shared" si="58"/>
        <v>250</v>
      </c>
      <c r="G58" s="136">
        <v>250</v>
      </c>
      <c r="H58" s="136">
        <v>250</v>
      </c>
      <c r="I58" s="136">
        <v>250</v>
      </c>
      <c r="J58" s="136">
        <v>250</v>
      </c>
      <c r="K58" s="136">
        <v>250</v>
      </c>
      <c r="L58" s="136">
        <v>250</v>
      </c>
      <c r="M58" s="136">
        <v>250</v>
      </c>
      <c r="N58" s="136">
        <v>250</v>
      </c>
      <c r="O58" s="136">
        <v>250</v>
      </c>
      <c r="P58" s="136">
        <v>250</v>
      </c>
      <c r="Q58" s="136">
        <v>250</v>
      </c>
      <c r="R58" s="136">
        <f t="shared" si="59"/>
        <v>3000</v>
      </c>
      <c r="S58" s="141"/>
      <c r="T58" s="141"/>
      <c r="U58" s="141"/>
      <c r="V58" s="141"/>
      <c r="W58" s="141"/>
      <c r="X58" s="141"/>
      <c r="Y58" s="141"/>
      <c r="Z58" s="141"/>
      <c r="AA58" s="141"/>
    </row>
    <row r="59" spans="1:27" s="144" customFormat="1" x14ac:dyDescent="0.25">
      <c r="A59" s="117" t="s">
        <v>118</v>
      </c>
      <c r="B59" s="137" t="s">
        <v>84</v>
      </c>
      <c r="C59" s="138">
        <f>SUM(C60)</f>
        <v>12000</v>
      </c>
      <c r="D59" s="138">
        <f>SUM(D60)</f>
        <v>12000</v>
      </c>
      <c r="E59" s="138">
        <f>SUM(E60)</f>
        <v>0</v>
      </c>
      <c r="F59" s="138">
        <f t="shared" ref="F59:R59" si="61">SUM(F60)</f>
        <v>1000</v>
      </c>
      <c r="G59" s="138">
        <f t="shared" si="61"/>
        <v>1000</v>
      </c>
      <c r="H59" s="138">
        <f t="shared" si="61"/>
        <v>1000</v>
      </c>
      <c r="I59" s="138">
        <f t="shared" si="61"/>
        <v>1000</v>
      </c>
      <c r="J59" s="138">
        <f t="shared" si="61"/>
        <v>1000</v>
      </c>
      <c r="K59" s="138">
        <f t="shared" si="61"/>
        <v>1000</v>
      </c>
      <c r="L59" s="138">
        <f t="shared" si="61"/>
        <v>1000</v>
      </c>
      <c r="M59" s="138">
        <f t="shared" si="61"/>
        <v>1000</v>
      </c>
      <c r="N59" s="138">
        <f t="shared" si="61"/>
        <v>1000</v>
      </c>
      <c r="O59" s="138">
        <f t="shared" si="61"/>
        <v>1000</v>
      </c>
      <c r="P59" s="138">
        <f t="shared" si="61"/>
        <v>1000</v>
      </c>
      <c r="Q59" s="138">
        <f t="shared" si="61"/>
        <v>1000</v>
      </c>
      <c r="R59" s="138">
        <f t="shared" si="61"/>
        <v>12000</v>
      </c>
      <c r="S59" s="143"/>
      <c r="T59" s="143"/>
      <c r="U59" s="143"/>
      <c r="V59" s="143"/>
      <c r="W59" s="143"/>
      <c r="X59" s="143"/>
      <c r="Y59" s="143"/>
      <c r="Z59" s="143"/>
      <c r="AA59" s="143"/>
    </row>
    <row r="60" spans="1:27" s="142" customFormat="1" x14ac:dyDescent="0.25">
      <c r="A60" s="125" t="s">
        <v>119</v>
      </c>
      <c r="B60" s="148" t="s">
        <v>29</v>
      </c>
      <c r="C60" s="136">
        <v>12000</v>
      </c>
      <c r="D60" s="136">
        <f>SUM(C60)</f>
        <v>12000</v>
      </c>
      <c r="E60" s="136">
        <v>0</v>
      </c>
      <c r="F60" s="136">
        <f>C60/12</f>
        <v>1000</v>
      </c>
      <c r="G60" s="136">
        <v>1000</v>
      </c>
      <c r="H60" s="136">
        <v>1000</v>
      </c>
      <c r="I60" s="136">
        <v>1000</v>
      </c>
      <c r="J60" s="136">
        <v>1000</v>
      </c>
      <c r="K60" s="136">
        <v>1000</v>
      </c>
      <c r="L60" s="136">
        <v>1000</v>
      </c>
      <c r="M60" s="136">
        <v>1000</v>
      </c>
      <c r="N60" s="136">
        <v>1000</v>
      </c>
      <c r="O60" s="136">
        <v>1000</v>
      </c>
      <c r="P60" s="136">
        <v>1000</v>
      </c>
      <c r="Q60" s="136">
        <v>1000</v>
      </c>
      <c r="R60" s="136">
        <f>SUM(F60:Q60)</f>
        <v>12000</v>
      </c>
      <c r="S60" s="141"/>
      <c r="T60" s="141"/>
      <c r="U60" s="141"/>
      <c r="V60" s="141"/>
      <c r="W60" s="141"/>
      <c r="X60" s="141"/>
      <c r="Y60" s="141"/>
      <c r="Z60" s="141"/>
      <c r="AA60" s="141"/>
    </row>
    <row r="61" spans="1:27" s="144" customFormat="1" x14ac:dyDescent="0.25">
      <c r="A61" s="118" t="s">
        <v>187</v>
      </c>
      <c r="B61" s="119" t="s">
        <v>83</v>
      </c>
      <c r="C61" s="138">
        <f>SUM(C62:C65)</f>
        <v>50412</v>
      </c>
      <c r="D61" s="138">
        <f>SUM(D62:D65)</f>
        <v>26000</v>
      </c>
      <c r="E61" s="138">
        <f>SUM(E62:E65)</f>
        <v>24412</v>
      </c>
      <c r="F61" s="138">
        <f t="shared" ref="F61:R61" si="62">SUM(F62:F65)</f>
        <v>4201</v>
      </c>
      <c r="G61" s="138">
        <f t="shared" si="62"/>
        <v>4201</v>
      </c>
      <c r="H61" s="138">
        <f t="shared" si="62"/>
        <v>4201</v>
      </c>
      <c r="I61" s="138">
        <f t="shared" si="62"/>
        <v>4201</v>
      </c>
      <c r="J61" s="138">
        <f t="shared" si="62"/>
        <v>4201</v>
      </c>
      <c r="K61" s="138">
        <f t="shared" si="62"/>
        <v>4201</v>
      </c>
      <c r="L61" s="138">
        <f t="shared" si="62"/>
        <v>4201</v>
      </c>
      <c r="M61" s="138">
        <f t="shared" si="62"/>
        <v>4201</v>
      </c>
      <c r="N61" s="138">
        <f t="shared" si="62"/>
        <v>4201</v>
      </c>
      <c r="O61" s="138">
        <f t="shared" si="62"/>
        <v>4201</v>
      </c>
      <c r="P61" s="138">
        <f t="shared" si="62"/>
        <v>4201</v>
      </c>
      <c r="Q61" s="138">
        <f t="shared" si="62"/>
        <v>4201</v>
      </c>
      <c r="R61" s="138">
        <f t="shared" si="62"/>
        <v>50412</v>
      </c>
      <c r="S61" s="143"/>
      <c r="T61" s="143"/>
      <c r="U61" s="143"/>
      <c r="V61" s="143"/>
      <c r="W61" s="143"/>
      <c r="X61" s="143"/>
      <c r="Y61" s="143"/>
      <c r="Z61" s="143"/>
      <c r="AA61" s="143"/>
    </row>
    <row r="62" spans="1:27" s="149" customFormat="1" x14ac:dyDescent="0.25">
      <c r="A62" s="120" t="s">
        <v>188</v>
      </c>
      <c r="B62" s="141" t="s">
        <v>199</v>
      </c>
      <c r="C62" s="136">
        <f>4000+5000+5000+7000+5000</f>
        <v>26000</v>
      </c>
      <c r="D62" s="136">
        <f>SUM(C62)</f>
        <v>26000</v>
      </c>
      <c r="E62" s="136">
        <v>0</v>
      </c>
      <c r="F62" s="136">
        <f t="shared" ref="F62:F65" si="63">C62/12</f>
        <v>2166.6666666666665</v>
      </c>
      <c r="G62" s="136">
        <v>2166.6666666666665</v>
      </c>
      <c r="H62" s="136">
        <v>2166.6666666666665</v>
      </c>
      <c r="I62" s="136">
        <v>2166.6666666666665</v>
      </c>
      <c r="J62" s="136">
        <v>2166.6666666666665</v>
      </c>
      <c r="K62" s="136">
        <v>2166.6666666666665</v>
      </c>
      <c r="L62" s="136">
        <v>2166.6666666666665</v>
      </c>
      <c r="M62" s="136">
        <v>2166.6666666666665</v>
      </c>
      <c r="N62" s="136">
        <v>2166.6666666666665</v>
      </c>
      <c r="O62" s="136">
        <v>2166.6666666666665</v>
      </c>
      <c r="P62" s="136">
        <v>2166.6666666666665</v>
      </c>
      <c r="Q62" s="136">
        <v>2166.6666666666665</v>
      </c>
      <c r="R62" s="136">
        <f t="shared" ref="R62:R65" si="64">SUM(F62:Q62)</f>
        <v>26000.000000000004</v>
      </c>
      <c r="S62" s="141"/>
      <c r="T62" s="141"/>
      <c r="U62" s="141"/>
      <c r="V62" s="141"/>
      <c r="W62" s="141"/>
      <c r="X62" s="141"/>
      <c r="Y62" s="141"/>
      <c r="Z62" s="141"/>
      <c r="AA62" s="141"/>
    </row>
    <row r="63" spans="1:27" s="149" customFormat="1" x14ac:dyDescent="0.25">
      <c r="A63" s="120" t="s">
        <v>189</v>
      </c>
      <c r="B63" s="148" t="s">
        <v>200</v>
      </c>
      <c r="C63" s="136">
        <v>2500</v>
      </c>
      <c r="D63" s="136">
        <v>0</v>
      </c>
      <c r="E63" s="136">
        <f>SUM(C63)</f>
        <v>2500</v>
      </c>
      <c r="F63" s="136">
        <f t="shared" si="63"/>
        <v>208.33333333333334</v>
      </c>
      <c r="G63" s="136">
        <v>208.33333333333334</v>
      </c>
      <c r="H63" s="136">
        <v>208.33333333333334</v>
      </c>
      <c r="I63" s="136">
        <v>208.33333333333334</v>
      </c>
      <c r="J63" s="136">
        <v>208.33333333333334</v>
      </c>
      <c r="K63" s="136">
        <v>208.33333333333334</v>
      </c>
      <c r="L63" s="136">
        <v>208.33333333333334</v>
      </c>
      <c r="M63" s="136">
        <v>208.33333333333334</v>
      </c>
      <c r="N63" s="136">
        <v>208.33333333333334</v>
      </c>
      <c r="O63" s="136">
        <v>208.33333333333334</v>
      </c>
      <c r="P63" s="136">
        <v>208.33333333333334</v>
      </c>
      <c r="Q63" s="136">
        <v>208.33333333333334</v>
      </c>
      <c r="R63" s="136">
        <f t="shared" si="64"/>
        <v>2500</v>
      </c>
      <c r="S63" s="141"/>
      <c r="T63" s="141"/>
      <c r="U63" s="141"/>
      <c r="V63" s="141"/>
      <c r="W63" s="141"/>
      <c r="X63" s="141"/>
      <c r="Y63" s="141"/>
      <c r="Z63" s="141"/>
      <c r="AA63" s="141"/>
    </row>
    <row r="64" spans="1:27" s="149" customFormat="1" x14ac:dyDescent="0.25">
      <c r="A64" s="120" t="s">
        <v>202</v>
      </c>
      <c r="B64" s="148" t="s">
        <v>201</v>
      </c>
      <c r="C64" s="136">
        <v>1000</v>
      </c>
      <c r="D64" s="136">
        <v>0</v>
      </c>
      <c r="E64" s="136">
        <f>SUM(C64)</f>
        <v>1000</v>
      </c>
      <c r="F64" s="136">
        <f t="shared" si="63"/>
        <v>83.333333333333329</v>
      </c>
      <c r="G64" s="136">
        <v>83.333333333333329</v>
      </c>
      <c r="H64" s="136">
        <v>83.333333333333329</v>
      </c>
      <c r="I64" s="136">
        <v>83.333333333333329</v>
      </c>
      <c r="J64" s="136">
        <v>83.333333333333329</v>
      </c>
      <c r="K64" s="136">
        <v>83.333333333333329</v>
      </c>
      <c r="L64" s="136">
        <v>83.333333333333329</v>
      </c>
      <c r="M64" s="136">
        <v>83.333333333333329</v>
      </c>
      <c r="N64" s="136">
        <v>83.333333333333329</v>
      </c>
      <c r="O64" s="136">
        <v>83.333333333333329</v>
      </c>
      <c r="P64" s="136">
        <v>83.333333333333329</v>
      </c>
      <c r="Q64" s="136">
        <v>83.333333333333329</v>
      </c>
      <c r="R64" s="136">
        <f t="shared" si="64"/>
        <v>1000.0000000000001</v>
      </c>
      <c r="S64" s="141"/>
      <c r="T64" s="141"/>
      <c r="U64" s="141"/>
      <c r="V64" s="141"/>
      <c r="W64" s="141"/>
      <c r="X64" s="141"/>
      <c r="Y64" s="141"/>
      <c r="Z64" s="141"/>
      <c r="AA64" s="141"/>
    </row>
    <row r="65" spans="1:27" s="142" customFormat="1" x14ac:dyDescent="0.25">
      <c r="A65" s="125" t="s">
        <v>152</v>
      </c>
      <c r="B65" s="148" t="s">
        <v>208</v>
      </c>
      <c r="C65" s="136">
        <f>20712+100+100</f>
        <v>20912</v>
      </c>
      <c r="D65" s="136">
        <v>0</v>
      </c>
      <c r="E65" s="136">
        <f>SUM(C65:D65)</f>
        <v>20912</v>
      </c>
      <c r="F65" s="136">
        <f t="shared" si="63"/>
        <v>1742.6666666666667</v>
      </c>
      <c r="G65" s="136">
        <v>1742.6666666666667</v>
      </c>
      <c r="H65" s="136">
        <v>1742.6666666666667</v>
      </c>
      <c r="I65" s="136">
        <v>1742.6666666666667</v>
      </c>
      <c r="J65" s="136">
        <v>1742.6666666666667</v>
      </c>
      <c r="K65" s="136">
        <v>1742.6666666666667</v>
      </c>
      <c r="L65" s="136">
        <v>1742.6666666666667</v>
      </c>
      <c r="M65" s="136">
        <v>1742.6666666666667</v>
      </c>
      <c r="N65" s="136">
        <v>1742.6666666666667</v>
      </c>
      <c r="O65" s="136">
        <v>1742.6666666666667</v>
      </c>
      <c r="P65" s="136">
        <v>1742.6666666666667</v>
      </c>
      <c r="Q65" s="136">
        <v>1742.6666666666667</v>
      </c>
      <c r="R65" s="136">
        <f t="shared" si="64"/>
        <v>20912</v>
      </c>
      <c r="S65" s="141"/>
      <c r="T65" s="141"/>
      <c r="U65" s="141"/>
      <c r="V65" s="141"/>
      <c r="W65" s="141"/>
      <c r="X65" s="141"/>
      <c r="Y65" s="141"/>
      <c r="Z65" s="141"/>
      <c r="AA65" s="141"/>
    </row>
    <row r="66" spans="1:27" s="144" customFormat="1" x14ac:dyDescent="0.25">
      <c r="A66" s="117" t="s">
        <v>120</v>
      </c>
      <c r="B66" s="137" t="s">
        <v>85</v>
      </c>
      <c r="C66" s="138">
        <f>SUM(C67:C68)</f>
        <v>200</v>
      </c>
      <c r="D66" s="138">
        <f>SUM(D67:D68)</f>
        <v>0</v>
      </c>
      <c r="E66" s="138">
        <f>SUM(E67:E68)</f>
        <v>200</v>
      </c>
      <c r="F66" s="138">
        <f t="shared" ref="F66:R66" si="65">SUM(F67:F68)</f>
        <v>16.666666666666668</v>
      </c>
      <c r="G66" s="138">
        <f t="shared" si="65"/>
        <v>16.666666666666668</v>
      </c>
      <c r="H66" s="138">
        <f t="shared" si="65"/>
        <v>16.666666666666668</v>
      </c>
      <c r="I66" s="138">
        <f t="shared" si="65"/>
        <v>16.666666666666668</v>
      </c>
      <c r="J66" s="138">
        <f t="shared" si="65"/>
        <v>16.666666666666668</v>
      </c>
      <c r="K66" s="138">
        <f t="shared" si="65"/>
        <v>16.666666666666668</v>
      </c>
      <c r="L66" s="138">
        <f t="shared" si="65"/>
        <v>16.666666666666668</v>
      </c>
      <c r="M66" s="138">
        <f t="shared" si="65"/>
        <v>16.666666666666668</v>
      </c>
      <c r="N66" s="138">
        <f t="shared" si="65"/>
        <v>16.666666666666668</v>
      </c>
      <c r="O66" s="138">
        <f t="shared" si="65"/>
        <v>16.666666666666668</v>
      </c>
      <c r="P66" s="138">
        <f t="shared" si="65"/>
        <v>16.666666666666668</v>
      </c>
      <c r="Q66" s="138">
        <f t="shared" si="65"/>
        <v>16.666666666666668</v>
      </c>
      <c r="R66" s="138">
        <f t="shared" si="65"/>
        <v>199.99999999999997</v>
      </c>
      <c r="S66" s="143"/>
      <c r="T66" s="143"/>
      <c r="U66" s="143"/>
      <c r="V66" s="143"/>
      <c r="W66" s="143"/>
      <c r="X66" s="143"/>
      <c r="Y66" s="143"/>
      <c r="Z66" s="143"/>
      <c r="AA66" s="143"/>
    </row>
    <row r="67" spans="1:27" s="149" customFormat="1" x14ac:dyDescent="0.25">
      <c r="A67" s="125" t="s">
        <v>205</v>
      </c>
      <c r="B67" s="148" t="s">
        <v>207</v>
      </c>
      <c r="C67" s="136">
        <v>100</v>
      </c>
      <c r="D67" s="136">
        <v>0</v>
      </c>
      <c r="E67" s="136">
        <f>SUM(C67:D67)</f>
        <v>100</v>
      </c>
      <c r="F67" s="136">
        <f t="shared" ref="F67:H68" si="66">C67/12</f>
        <v>8.3333333333333339</v>
      </c>
      <c r="G67" s="136">
        <v>8.3333333333333339</v>
      </c>
      <c r="H67" s="136">
        <f t="shared" si="66"/>
        <v>8.3333333333333339</v>
      </c>
      <c r="I67" s="136">
        <v>8.3333333333333339</v>
      </c>
      <c r="J67" s="136">
        <v>8.3333333333333339</v>
      </c>
      <c r="K67" s="136">
        <v>8.3333333333333339</v>
      </c>
      <c r="L67" s="136">
        <v>8.3333333333333339</v>
      </c>
      <c r="M67" s="136">
        <v>8.3333333333333339</v>
      </c>
      <c r="N67" s="136">
        <v>8.3333333333333339</v>
      </c>
      <c r="O67" s="136">
        <v>8.3333333333333339</v>
      </c>
      <c r="P67" s="136">
        <v>8.3333333333333339</v>
      </c>
      <c r="Q67" s="136">
        <v>8.3333333333333339</v>
      </c>
      <c r="R67" s="136">
        <f t="shared" ref="R67:R68" si="67">SUM(F67:Q67)</f>
        <v>99.999999999999986</v>
      </c>
      <c r="S67" s="141"/>
      <c r="T67" s="141"/>
      <c r="U67" s="141"/>
      <c r="V67" s="141"/>
      <c r="W67" s="141"/>
      <c r="X67" s="141"/>
      <c r="Y67" s="141"/>
      <c r="Z67" s="141"/>
      <c r="AA67" s="141"/>
    </row>
    <row r="68" spans="1:27" s="142" customFormat="1" x14ac:dyDescent="0.25">
      <c r="A68" s="125" t="s">
        <v>121</v>
      </c>
      <c r="B68" s="148" t="s">
        <v>34</v>
      </c>
      <c r="C68" s="136">
        <v>100</v>
      </c>
      <c r="D68" s="136">
        <v>0</v>
      </c>
      <c r="E68" s="136">
        <f>SUM(C68:D68)</f>
        <v>100</v>
      </c>
      <c r="F68" s="136">
        <f t="shared" si="66"/>
        <v>8.3333333333333339</v>
      </c>
      <c r="G68" s="136">
        <v>8.3333333333333339</v>
      </c>
      <c r="H68" s="136">
        <f t="shared" si="66"/>
        <v>8.3333333333333339</v>
      </c>
      <c r="I68" s="136">
        <v>8.3333333333333339</v>
      </c>
      <c r="J68" s="136">
        <v>8.3333333333333339</v>
      </c>
      <c r="K68" s="136">
        <v>8.3333333333333339</v>
      </c>
      <c r="L68" s="136">
        <v>8.3333333333333339</v>
      </c>
      <c r="M68" s="136">
        <v>8.3333333333333339</v>
      </c>
      <c r="N68" s="136">
        <v>8.3333333333333339</v>
      </c>
      <c r="O68" s="136">
        <v>8.3333333333333339</v>
      </c>
      <c r="P68" s="136">
        <v>8.3333333333333339</v>
      </c>
      <c r="Q68" s="136">
        <v>8.3333333333333339</v>
      </c>
      <c r="R68" s="136">
        <f t="shared" si="67"/>
        <v>99.999999999999986</v>
      </c>
      <c r="S68" s="141"/>
      <c r="T68" s="141"/>
      <c r="U68" s="141"/>
      <c r="V68" s="141"/>
      <c r="W68" s="141"/>
      <c r="X68" s="141"/>
      <c r="Y68" s="141"/>
      <c r="Z68" s="141"/>
      <c r="AA68" s="141"/>
    </row>
    <row r="69" spans="1:27" s="144" customFormat="1" x14ac:dyDescent="0.25">
      <c r="A69" s="117" t="s">
        <v>123</v>
      </c>
      <c r="B69" s="137" t="s">
        <v>122</v>
      </c>
      <c r="C69" s="138">
        <f>SUM(C70:C78)</f>
        <v>79000</v>
      </c>
      <c r="D69" s="138">
        <f>SUM(D70:D78)</f>
        <v>79000</v>
      </c>
      <c r="E69" s="138">
        <f>SUM(E70:E78)</f>
        <v>0</v>
      </c>
      <c r="F69" s="138">
        <f t="shared" ref="F69:R69" si="68">SUM(F70:F78)</f>
        <v>6583.3333333333339</v>
      </c>
      <c r="G69" s="138">
        <f t="shared" si="68"/>
        <v>6583.3333333333339</v>
      </c>
      <c r="H69" s="138">
        <f t="shared" si="68"/>
        <v>6583.3333333333339</v>
      </c>
      <c r="I69" s="138">
        <f t="shared" si="68"/>
        <v>6583.3333333333339</v>
      </c>
      <c r="J69" s="138">
        <f t="shared" si="68"/>
        <v>6583.3333333333339</v>
      </c>
      <c r="K69" s="138">
        <f t="shared" si="68"/>
        <v>6583.3333333333339</v>
      </c>
      <c r="L69" s="138">
        <f t="shared" si="68"/>
        <v>6583.3333333333339</v>
      </c>
      <c r="M69" s="138">
        <f t="shared" si="68"/>
        <v>6583.3333333333339</v>
      </c>
      <c r="N69" s="138">
        <f t="shared" si="68"/>
        <v>6583.3333333333339</v>
      </c>
      <c r="O69" s="138">
        <f t="shared" si="68"/>
        <v>6583.3333333333339</v>
      </c>
      <c r="P69" s="138">
        <f t="shared" si="68"/>
        <v>6583.3333333333339</v>
      </c>
      <c r="Q69" s="138">
        <f t="shared" si="68"/>
        <v>6583.3333333333339</v>
      </c>
      <c r="R69" s="138">
        <f t="shared" si="68"/>
        <v>79000</v>
      </c>
      <c r="S69" s="143"/>
      <c r="T69" s="143"/>
      <c r="U69" s="143"/>
      <c r="V69" s="143"/>
      <c r="W69" s="143"/>
      <c r="X69" s="143"/>
      <c r="Y69" s="143"/>
      <c r="Z69" s="143"/>
      <c r="AA69" s="143"/>
    </row>
    <row r="70" spans="1:27" s="142" customFormat="1" x14ac:dyDescent="0.25">
      <c r="A70" s="125" t="s">
        <v>124</v>
      </c>
      <c r="B70" s="148" t="s">
        <v>16</v>
      </c>
      <c r="C70" s="136">
        <v>10000</v>
      </c>
      <c r="D70" s="136">
        <f>SUM(C70)</f>
        <v>10000</v>
      </c>
      <c r="E70" s="136">
        <v>0</v>
      </c>
      <c r="F70" s="136">
        <f t="shared" ref="F70:F78" si="69">C70/12</f>
        <v>833.33333333333337</v>
      </c>
      <c r="G70" s="136">
        <v>833.33333333333337</v>
      </c>
      <c r="H70" s="136">
        <v>833.33333333333337</v>
      </c>
      <c r="I70" s="136">
        <v>833.33333333333337</v>
      </c>
      <c r="J70" s="136">
        <v>833.33333333333337</v>
      </c>
      <c r="K70" s="136">
        <v>833.33333333333337</v>
      </c>
      <c r="L70" s="136">
        <v>833.33333333333337</v>
      </c>
      <c r="M70" s="136">
        <v>833.33333333333337</v>
      </c>
      <c r="N70" s="136">
        <v>833.33333333333337</v>
      </c>
      <c r="O70" s="136">
        <v>833.33333333333337</v>
      </c>
      <c r="P70" s="136">
        <v>833.33333333333337</v>
      </c>
      <c r="Q70" s="136">
        <v>833.33333333333337</v>
      </c>
      <c r="R70" s="136">
        <f t="shared" ref="R70:R78" si="70">SUM(F70:Q70)</f>
        <v>10000</v>
      </c>
      <c r="S70" s="141"/>
      <c r="T70" s="141"/>
      <c r="U70" s="141"/>
      <c r="V70" s="141"/>
      <c r="W70" s="141"/>
      <c r="X70" s="141"/>
      <c r="Y70" s="141"/>
      <c r="Z70" s="141"/>
      <c r="AA70" s="141"/>
    </row>
    <row r="71" spans="1:27" s="142" customFormat="1" x14ac:dyDescent="0.25">
      <c r="A71" s="125" t="s">
        <v>125</v>
      </c>
      <c r="B71" s="148" t="s">
        <v>17</v>
      </c>
      <c r="C71" s="136">
        <v>15000</v>
      </c>
      <c r="D71" s="136">
        <f t="shared" ref="D71:D78" si="71">SUM(C71)</f>
        <v>15000</v>
      </c>
      <c r="E71" s="136">
        <v>0</v>
      </c>
      <c r="F71" s="136">
        <f t="shared" si="69"/>
        <v>1250</v>
      </c>
      <c r="G71" s="136">
        <v>1250</v>
      </c>
      <c r="H71" s="136">
        <v>1250</v>
      </c>
      <c r="I71" s="136">
        <v>1250</v>
      </c>
      <c r="J71" s="136">
        <v>1250</v>
      </c>
      <c r="K71" s="136">
        <v>1250</v>
      </c>
      <c r="L71" s="136">
        <v>1250</v>
      </c>
      <c r="M71" s="136">
        <v>1250</v>
      </c>
      <c r="N71" s="136">
        <v>1250</v>
      </c>
      <c r="O71" s="136">
        <v>1250</v>
      </c>
      <c r="P71" s="136">
        <v>1250</v>
      </c>
      <c r="Q71" s="136">
        <v>1250</v>
      </c>
      <c r="R71" s="136">
        <f t="shared" si="70"/>
        <v>15000</v>
      </c>
      <c r="S71" s="141"/>
      <c r="T71" s="141"/>
      <c r="U71" s="141"/>
      <c r="V71" s="141"/>
      <c r="W71" s="141"/>
      <c r="X71" s="141"/>
      <c r="Y71" s="141"/>
      <c r="Z71" s="141"/>
      <c r="AA71" s="141"/>
    </row>
    <row r="72" spans="1:27" s="142" customFormat="1" x14ac:dyDescent="0.25">
      <c r="A72" s="125" t="s">
        <v>126</v>
      </c>
      <c r="B72" s="148" t="s">
        <v>18</v>
      </c>
      <c r="C72" s="136">
        <v>3000</v>
      </c>
      <c r="D72" s="136">
        <f t="shared" si="71"/>
        <v>3000</v>
      </c>
      <c r="E72" s="136">
        <v>0</v>
      </c>
      <c r="F72" s="136">
        <f t="shared" si="69"/>
        <v>250</v>
      </c>
      <c r="G72" s="136">
        <v>250</v>
      </c>
      <c r="H72" s="136">
        <v>250</v>
      </c>
      <c r="I72" s="136">
        <v>250</v>
      </c>
      <c r="J72" s="136">
        <v>250</v>
      </c>
      <c r="K72" s="136">
        <v>250</v>
      </c>
      <c r="L72" s="136">
        <v>250</v>
      </c>
      <c r="M72" s="136">
        <v>250</v>
      </c>
      <c r="N72" s="136">
        <v>250</v>
      </c>
      <c r="O72" s="136">
        <v>250</v>
      </c>
      <c r="P72" s="136">
        <v>250</v>
      </c>
      <c r="Q72" s="136">
        <v>250</v>
      </c>
      <c r="R72" s="136">
        <f t="shared" si="70"/>
        <v>3000</v>
      </c>
      <c r="S72" s="141"/>
      <c r="T72" s="141"/>
      <c r="U72" s="141"/>
      <c r="V72" s="141"/>
      <c r="W72" s="141"/>
      <c r="X72" s="141"/>
      <c r="Y72" s="141"/>
      <c r="Z72" s="141"/>
      <c r="AA72" s="141"/>
    </row>
    <row r="73" spans="1:27" s="142" customFormat="1" x14ac:dyDescent="0.25">
      <c r="A73" s="125" t="s">
        <v>127</v>
      </c>
      <c r="B73" s="148" t="s">
        <v>19</v>
      </c>
      <c r="C73" s="136">
        <v>7000</v>
      </c>
      <c r="D73" s="136">
        <f t="shared" si="71"/>
        <v>7000</v>
      </c>
      <c r="E73" s="136">
        <v>0</v>
      </c>
      <c r="F73" s="136">
        <f t="shared" si="69"/>
        <v>583.33333333333337</v>
      </c>
      <c r="G73" s="136">
        <v>583.33333333333337</v>
      </c>
      <c r="H73" s="136">
        <v>583.33333333333337</v>
      </c>
      <c r="I73" s="136">
        <v>583.33333333333337</v>
      </c>
      <c r="J73" s="136">
        <v>583.33333333333337</v>
      </c>
      <c r="K73" s="136">
        <v>583.33333333333337</v>
      </c>
      <c r="L73" s="136">
        <v>583.33333333333337</v>
      </c>
      <c r="M73" s="136">
        <v>583.33333333333337</v>
      </c>
      <c r="N73" s="136">
        <v>583.33333333333337</v>
      </c>
      <c r="O73" s="136">
        <v>583.33333333333337</v>
      </c>
      <c r="P73" s="136">
        <v>583.33333333333337</v>
      </c>
      <c r="Q73" s="136">
        <v>583.33333333333337</v>
      </c>
      <c r="R73" s="136">
        <f t="shared" si="70"/>
        <v>6999.9999999999991</v>
      </c>
      <c r="S73" s="141"/>
      <c r="T73" s="141"/>
      <c r="U73" s="141"/>
      <c r="V73" s="141"/>
      <c r="W73" s="141"/>
      <c r="X73" s="141"/>
      <c r="Y73" s="141"/>
      <c r="Z73" s="141"/>
      <c r="AA73" s="141"/>
    </row>
    <row r="74" spans="1:27" s="142" customFormat="1" x14ac:dyDescent="0.25">
      <c r="A74" s="125" t="s">
        <v>128</v>
      </c>
      <c r="B74" s="148" t="s">
        <v>20</v>
      </c>
      <c r="C74" s="136">
        <v>5000</v>
      </c>
      <c r="D74" s="136">
        <f t="shared" si="71"/>
        <v>5000</v>
      </c>
      <c r="E74" s="136">
        <v>0</v>
      </c>
      <c r="F74" s="136">
        <f t="shared" si="69"/>
        <v>416.66666666666669</v>
      </c>
      <c r="G74" s="136">
        <v>416.66666666666669</v>
      </c>
      <c r="H74" s="136">
        <v>416.66666666666669</v>
      </c>
      <c r="I74" s="136">
        <v>416.66666666666669</v>
      </c>
      <c r="J74" s="136">
        <v>416.66666666666669</v>
      </c>
      <c r="K74" s="136">
        <v>416.66666666666669</v>
      </c>
      <c r="L74" s="136">
        <v>416.66666666666669</v>
      </c>
      <c r="M74" s="136">
        <v>416.66666666666669</v>
      </c>
      <c r="N74" s="136">
        <v>416.66666666666669</v>
      </c>
      <c r="O74" s="136">
        <v>416.66666666666669</v>
      </c>
      <c r="P74" s="136">
        <v>416.66666666666669</v>
      </c>
      <c r="Q74" s="136">
        <v>416.66666666666669</v>
      </c>
      <c r="R74" s="136">
        <f t="shared" si="70"/>
        <v>5000</v>
      </c>
      <c r="S74" s="141"/>
      <c r="T74" s="141"/>
      <c r="U74" s="141"/>
      <c r="V74" s="141"/>
      <c r="W74" s="141"/>
      <c r="X74" s="141"/>
      <c r="Y74" s="141"/>
      <c r="Z74" s="141"/>
      <c r="AA74" s="141"/>
    </row>
    <row r="75" spans="1:27" s="142" customFormat="1" x14ac:dyDescent="0.25">
      <c r="A75" s="125" t="s">
        <v>129</v>
      </c>
      <c r="B75" s="148" t="s">
        <v>21</v>
      </c>
      <c r="C75" s="136">
        <v>2000</v>
      </c>
      <c r="D75" s="136">
        <v>2000</v>
      </c>
      <c r="E75" s="136">
        <v>0</v>
      </c>
      <c r="F75" s="136">
        <f t="shared" si="69"/>
        <v>166.66666666666666</v>
      </c>
      <c r="G75" s="136">
        <v>166.66666666666666</v>
      </c>
      <c r="H75" s="136">
        <v>166.66666666666666</v>
      </c>
      <c r="I75" s="136">
        <v>166.66666666666666</v>
      </c>
      <c r="J75" s="136">
        <v>166.66666666666666</v>
      </c>
      <c r="K75" s="136">
        <v>166.66666666666666</v>
      </c>
      <c r="L75" s="136">
        <v>166.66666666666666</v>
      </c>
      <c r="M75" s="136">
        <v>166.66666666666666</v>
      </c>
      <c r="N75" s="136">
        <v>166.66666666666666</v>
      </c>
      <c r="O75" s="136">
        <v>166.66666666666666</v>
      </c>
      <c r="P75" s="136">
        <v>166.66666666666666</v>
      </c>
      <c r="Q75" s="136">
        <v>166.66666666666666</v>
      </c>
      <c r="R75" s="136">
        <f t="shared" si="70"/>
        <v>2000.0000000000002</v>
      </c>
      <c r="S75" s="141"/>
      <c r="T75" s="141"/>
      <c r="U75" s="141"/>
      <c r="V75" s="141"/>
      <c r="W75" s="141"/>
      <c r="X75" s="141"/>
      <c r="Y75" s="141"/>
      <c r="Z75" s="141"/>
      <c r="AA75" s="141"/>
    </row>
    <row r="76" spans="1:27" s="142" customFormat="1" x14ac:dyDescent="0.25">
      <c r="A76" s="125" t="s">
        <v>173</v>
      </c>
      <c r="B76" s="148" t="s">
        <v>194</v>
      </c>
      <c r="C76" s="136">
        <v>15000</v>
      </c>
      <c r="D76" s="136">
        <f t="shared" si="71"/>
        <v>15000</v>
      </c>
      <c r="E76" s="136">
        <v>0</v>
      </c>
      <c r="F76" s="136">
        <f t="shared" si="69"/>
        <v>1250</v>
      </c>
      <c r="G76" s="136">
        <v>1250</v>
      </c>
      <c r="H76" s="136">
        <v>1250</v>
      </c>
      <c r="I76" s="136">
        <v>1250</v>
      </c>
      <c r="J76" s="136">
        <v>1250</v>
      </c>
      <c r="K76" s="136">
        <v>1250</v>
      </c>
      <c r="L76" s="136">
        <v>1250</v>
      </c>
      <c r="M76" s="136">
        <v>1250</v>
      </c>
      <c r="N76" s="136">
        <v>1250</v>
      </c>
      <c r="O76" s="136">
        <v>1250</v>
      </c>
      <c r="P76" s="136">
        <v>1250</v>
      </c>
      <c r="Q76" s="136">
        <v>1250</v>
      </c>
      <c r="R76" s="136">
        <f t="shared" si="70"/>
        <v>15000</v>
      </c>
      <c r="S76" s="141"/>
      <c r="T76" s="141"/>
      <c r="U76" s="141"/>
      <c r="V76" s="141"/>
      <c r="W76" s="141"/>
      <c r="X76" s="141"/>
      <c r="Y76" s="141"/>
      <c r="Z76" s="141"/>
      <c r="AA76" s="141"/>
    </row>
    <row r="77" spans="1:27" s="142" customFormat="1" x14ac:dyDescent="0.25">
      <c r="A77" s="125" t="s">
        <v>130</v>
      </c>
      <c r="B77" s="148" t="s">
        <v>35</v>
      </c>
      <c r="C77" s="136">
        <v>20000</v>
      </c>
      <c r="D77" s="136">
        <f t="shared" si="71"/>
        <v>20000</v>
      </c>
      <c r="E77" s="136">
        <v>0</v>
      </c>
      <c r="F77" s="136">
        <f t="shared" si="69"/>
        <v>1666.6666666666667</v>
      </c>
      <c r="G77" s="136">
        <v>1666.6666666666667</v>
      </c>
      <c r="H77" s="136">
        <v>1666.6666666666667</v>
      </c>
      <c r="I77" s="136">
        <v>1666.6666666666667</v>
      </c>
      <c r="J77" s="136">
        <v>1666.6666666666667</v>
      </c>
      <c r="K77" s="136">
        <v>1666.6666666666667</v>
      </c>
      <c r="L77" s="136">
        <v>1666.6666666666667</v>
      </c>
      <c r="M77" s="136">
        <v>1666.6666666666667</v>
      </c>
      <c r="N77" s="136">
        <v>1666.6666666666667</v>
      </c>
      <c r="O77" s="136">
        <v>1666.6666666666667</v>
      </c>
      <c r="P77" s="136">
        <v>1666.6666666666667</v>
      </c>
      <c r="Q77" s="136">
        <v>1666.6666666666667</v>
      </c>
      <c r="R77" s="136">
        <f t="shared" si="70"/>
        <v>20000</v>
      </c>
      <c r="S77" s="141"/>
      <c r="T77" s="141"/>
      <c r="U77" s="141"/>
      <c r="V77" s="141"/>
      <c r="W77" s="141"/>
      <c r="X77" s="141"/>
      <c r="Y77" s="141"/>
      <c r="Z77" s="141"/>
      <c r="AA77" s="141"/>
    </row>
    <row r="78" spans="1:27" s="142" customFormat="1" x14ac:dyDescent="0.25">
      <c r="A78" s="125" t="s">
        <v>131</v>
      </c>
      <c r="B78" s="148" t="s">
        <v>22</v>
      </c>
      <c r="C78" s="136">
        <v>2000</v>
      </c>
      <c r="D78" s="136">
        <f t="shared" si="71"/>
        <v>2000</v>
      </c>
      <c r="E78" s="136">
        <v>0</v>
      </c>
      <c r="F78" s="136">
        <f t="shared" si="69"/>
        <v>166.66666666666666</v>
      </c>
      <c r="G78" s="136">
        <v>166.66666666666666</v>
      </c>
      <c r="H78" s="136">
        <v>166.66666666666666</v>
      </c>
      <c r="I78" s="136">
        <v>166.66666666666666</v>
      </c>
      <c r="J78" s="136">
        <v>166.66666666666666</v>
      </c>
      <c r="K78" s="136">
        <v>166.66666666666666</v>
      </c>
      <c r="L78" s="136">
        <v>166.66666666666666</v>
      </c>
      <c r="M78" s="136">
        <v>166.66666666666666</v>
      </c>
      <c r="N78" s="136">
        <v>166.66666666666666</v>
      </c>
      <c r="O78" s="136">
        <v>166.66666666666666</v>
      </c>
      <c r="P78" s="136">
        <v>166.66666666666666</v>
      </c>
      <c r="Q78" s="136">
        <v>166.66666666666666</v>
      </c>
      <c r="R78" s="136">
        <f t="shared" si="70"/>
        <v>2000.0000000000002</v>
      </c>
      <c r="S78" s="141"/>
      <c r="T78" s="141"/>
      <c r="U78" s="141"/>
      <c r="V78" s="141"/>
      <c r="W78" s="141"/>
      <c r="X78" s="141"/>
      <c r="Y78" s="141"/>
      <c r="Z78" s="141"/>
      <c r="AA78" s="141"/>
    </row>
    <row r="79" spans="1:27" s="144" customFormat="1" x14ac:dyDescent="0.25">
      <c r="A79" s="117" t="s">
        <v>193</v>
      </c>
      <c r="B79" s="137" t="s">
        <v>26</v>
      </c>
      <c r="C79" s="138">
        <f>SUM(C80)</f>
        <v>5000</v>
      </c>
      <c r="D79" s="138">
        <f>SUM(D80)</f>
        <v>0</v>
      </c>
      <c r="E79" s="138">
        <f>SUM(E80)</f>
        <v>5000</v>
      </c>
      <c r="F79" s="138">
        <f t="shared" ref="F79:R79" si="72">SUM(F80)</f>
        <v>416.66666666666663</v>
      </c>
      <c r="G79" s="138">
        <f t="shared" si="72"/>
        <v>416.66666666666663</v>
      </c>
      <c r="H79" s="138">
        <f t="shared" si="72"/>
        <v>416.66666666666663</v>
      </c>
      <c r="I79" s="138">
        <f t="shared" si="72"/>
        <v>416.66666666666663</v>
      </c>
      <c r="J79" s="138">
        <f t="shared" si="72"/>
        <v>416.66666666666663</v>
      </c>
      <c r="K79" s="138">
        <f t="shared" si="72"/>
        <v>416.66666666666663</v>
      </c>
      <c r="L79" s="138">
        <f t="shared" si="72"/>
        <v>416.66666666666663</v>
      </c>
      <c r="M79" s="138">
        <f t="shared" si="72"/>
        <v>416.66666666666663</v>
      </c>
      <c r="N79" s="138">
        <f t="shared" si="72"/>
        <v>416.66666666666663</v>
      </c>
      <c r="O79" s="138">
        <f t="shared" si="72"/>
        <v>416.66666666666663</v>
      </c>
      <c r="P79" s="138">
        <f t="shared" si="72"/>
        <v>416.66666666666663</v>
      </c>
      <c r="Q79" s="138">
        <f t="shared" si="72"/>
        <v>416.66666666666663</v>
      </c>
      <c r="R79" s="138">
        <f t="shared" si="72"/>
        <v>5000.0000000000009</v>
      </c>
      <c r="S79" s="143"/>
      <c r="T79" s="143"/>
      <c r="U79" s="143"/>
      <c r="V79" s="143"/>
      <c r="W79" s="143"/>
      <c r="X79" s="143"/>
      <c r="Y79" s="143"/>
      <c r="Z79" s="143"/>
      <c r="AA79" s="143"/>
    </row>
    <row r="80" spans="1:27" s="144" customFormat="1" x14ac:dyDescent="0.25">
      <c r="A80" s="117" t="s">
        <v>146</v>
      </c>
      <c r="B80" s="137" t="s">
        <v>145</v>
      </c>
      <c r="C80" s="138">
        <f>SUM(C81:C82)</f>
        <v>5000</v>
      </c>
      <c r="D80" s="138">
        <f>SUM(D81:D82)</f>
        <v>0</v>
      </c>
      <c r="E80" s="138">
        <f>SUM(E81:E82)</f>
        <v>5000</v>
      </c>
      <c r="F80" s="138">
        <f t="shared" ref="F80:R80" si="73">SUM(F81:F82)</f>
        <v>416.66666666666663</v>
      </c>
      <c r="G80" s="138">
        <f t="shared" si="73"/>
        <v>416.66666666666663</v>
      </c>
      <c r="H80" s="138">
        <f t="shared" si="73"/>
        <v>416.66666666666663</v>
      </c>
      <c r="I80" s="138">
        <f t="shared" si="73"/>
        <v>416.66666666666663</v>
      </c>
      <c r="J80" s="138">
        <f t="shared" si="73"/>
        <v>416.66666666666663</v>
      </c>
      <c r="K80" s="138">
        <f t="shared" si="73"/>
        <v>416.66666666666663</v>
      </c>
      <c r="L80" s="138">
        <f t="shared" si="73"/>
        <v>416.66666666666663</v>
      </c>
      <c r="M80" s="138">
        <f t="shared" si="73"/>
        <v>416.66666666666663</v>
      </c>
      <c r="N80" s="138">
        <f t="shared" si="73"/>
        <v>416.66666666666663</v>
      </c>
      <c r="O80" s="138">
        <f t="shared" si="73"/>
        <v>416.66666666666663</v>
      </c>
      <c r="P80" s="138">
        <f t="shared" si="73"/>
        <v>416.66666666666663</v>
      </c>
      <c r="Q80" s="138">
        <f t="shared" si="73"/>
        <v>416.66666666666663</v>
      </c>
      <c r="R80" s="138">
        <f t="shared" si="73"/>
        <v>5000.0000000000009</v>
      </c>
      <c r="S80" s="143"/>
      <c r="T80" s="143"/>
      <c r="U80" s="143"/>
      <c r="V80" s="143"/>
      <c r="W80" s="143"/>
      <c r="X80" s="143"/>
      <c r="Y80" s="143"/>
      <c r="Z80" s="143"/>
      <c r="AA80" s="143"/>
    </row>
    <row r="81" spans="1:175" s="149" customFormat="1" x14ac:dyDescent="0.25">
      <c r="A81" s="125" t="s">
        <v>147</v>
      </c>
      <c r="B81" s="148" t="s">
        <v>209</v>
      </c>
      <c r="C81" s="136">
        <v>4000</v>
      </c>
      <c r="D81" s="136">
        <v>0</v>
      </c>
      <c r="E81" s="136">
        <f>SUM(C81)</f>
        <v>4000</v>
      </c>
      <c r="F81" s="136">
        <f t="shared" ref="F81:H82" si="74">C81/12</f>
        <v>333.33333333333331</v>
      </c>
      <c r="G81" s="136">
        <v>333.33333333333331</v>
      </c>
      <c r="H81" s="136">
        <f t="shared" si="74"/>
        <v>333.33333333333331</v>
      </c>
      <c r="I81" s="136">
        <v>333.33333333333331</v>
      </c>
      <c r="J81" s="136">
        <v>333.33333333333331</v>
      </c>
      <c r="K81" s="136">
        <v>333.33333333333331</v>
      </c>
      <c r="L81" s="136">
        <v>333.33333333333331</v>
      </c>
      <c r="M81" s="136">
        <v>333.33333333333331</v>
      </c>
      <c r="N81" s="136">
        <v>333.33333333333331</v>
      </c>
      <c r="O81" s="136">
        <v>333.33333333333331</v>
      </c>
      <c r="P81" s="136">
        <v>333.33333333333331</v>
      </c>
      <c r="Q81" s="136">
        <v>333.33333333333331</v>
      </c>
      <c r="R81" s="136">
        <f t="shared" ref="R81:R82" si="75">SUM(F81:Q81)</f>
        <v>4000.0000000000005</v>
      </c>
      <c r="S81" s="141"/>
      <c r="T81" s="141"/>
      <c r="U81" s="141"/>
      <c r="V81" s="141"/>
      <c r="W81" s="141"/>
      <c r="X81" s="141"/>
      <c r="Y81" s="141"/>
      <c r="Z81" s="141"/>
      <c r="AA81" s="141"/>
    </row>
    <row r="82" spans="1:175" s="149" customFormat="1" x14ac:dyDescent="0.25">
      <c r="A82" s="125" t="s">
        <v>203</v>
      </c>
      <c r="B82" s="148" t="s">
        <v>204</v>
      </c>
      <c r="C82" s="136">
        <v>1000</v>
      </c>
      <c r="D82" s="136">
        <v>0</v>
      </c>
      <c r="E82" s="136">
        <f>SUM(C82)</f>
        <v>1000</v>
      </c>
      <c r="F82" s="136">
        <f t="shared" si="74"/>
        <v>83.333333333333329</v>
      </c>
      <c r="G82" s="136">
        <v>83.333333333333329</v>
      </c>
      <c r="H82" s="136">
        <f t="shared" si="74"/>
        <v>83.333333333333329</v>
      </c>
      <c r="I82" s="136">
        <v>83.333333333333329</v>
      </c>
      <c r="J82" s="136">
        <v>83.333333333333329</v>
      </c>
      <c r="K82" s="136">
        <v>83.333333333333329</v>
      </c>
      <c r="L82" s="136">
        <v>83.333333333333329</v>
      </c>
      <c r="M82" s="136">
        <v>83.333333333333329</v>
      </c>
      <c r="N82" s="136">
        <v>83.333333333333329</v>
      </c>
      <c r="O82" s="136">
        <v>83.333333333333329</v>
      </c>
      <c r="P82" s="136">
        <v>83.333333333333329</v>
      </c>
      <c r="Q82" s="136">
        <v>83.333333333333329</v>
      </c>
      <c r="R82" s="136">
        <f t="shared" si="75"/>
        <v>1000.0000000000001</v>
      </c>
      <c r="S82" s="141"/>
      <c r="T82" s="141"/>
      <c r="U82" s="141"/>
      <c r="V82" s="141"/>
      <c r="W82" s="141"/>
      <c r="X82" s="141"/>
      <c r="Y82" s="141"/>
      <c r="Z82" s="141"/>
      <c r="AA82" s="141"/>
    </row>
    <row r="83" spans="1:175" s="144" customFormat="1" x14ac:dyDescent="0.25">
      <c r="A83" s="117" t="s">
        <v>192</v>
      </c>
      <c r="B83" s="137" t="s">
        <v>132</v>
      </c>
      <c r="C83" s="138">
        <f>SUM(C84)</f>
        <v>16500</v>
      </c>
      <c r="D83" s="138">
        <f>SUM(D84)</f>
        <v>16500</v>
      </c>
      <c r="E83" s="138">
        <f>SUM(E84)</f>
        <v>0</v>
      </c>
      <c r="F83" s="138">
        <f t="shared" ref="F83:R83" si="76">SUM(F84)</f>
        <v>1375</v>
      </c>
      <c r="G83" s="138">
        <f t="shared" si="76"/>
        <v>1375</v>
      </c>
      <c r="H83" s="138">
        <f t="shared" si="76"/>
        <v>1375</v>
      </c>
      <c r="I83" s="138">
        <f t="shared" si="76"/>
        <v>1375</v>
      </c>
      <c r="J83" s="138">
        <f t="shared" si="76"/>
        <v>1375</v>
      </c>
      <c r="K83" s="138">
        <f t="shared" si="76"/>
        <v>1375</v>
      </c>
      <c r="L83" s="138">
        <f t="shared" si="76"/>
        <v>1375</v>
      </c>
      <c r="M83" s="138">
        <f t="shared" si="76"/>
        <v>1375</v>
      </c>
      <c r="N83" s="138">
        <f t="shared" si="76"/>
        <v>1375</v>
      </c>
      <c r="O83" s="138">
        <f t="shared" si="76"/>
        <v>1375</v>
      </c>
      <c r="P83" s="138">
        <f t="shared" si="76"/>
        <v>1375</v>
      </c>
      <c r="Q83" s="138">
        <f t="shared" si="76"/>
        <v>1375</v>
      </c>
      <c r="R83" s="138">
        <f t="shared" si="76"/>
        <v>16500</v>
      </c>
      <c r="S83" s="143"/>
      <c r="T83" s="143"/>
      <c r="U83" s="143"/>
      <c r="V83" s="143"/>
      <c r="W83" s="143"/>
      <c r="X83" s="143"/>
      <c r="Y83" s="143"/>
      <c r="Z83" s="143"/>
      <c r="AA83" s="143"/>
    </row>
    <row r="84" spans="1:175" s="144" customFormat="1" x14ac:dyDescent="0.25">
      <c r="A84" s="117" t="s">
        <v>133</v>
      </c>
      <c r="B84" s="137" t="s">
        <v>86</v>
      </c>
      <c r="C84" s="138">
        <f>SUM(C85:C86)</f>
        <v>16500</v>
      </c>
      <c r="D84" s="138">
        <f>SUM(D85:D86)</f>
        <v>16500</v>
      </c>
      <c r="E84" s="138">
        <f>SUM(E85:E86)</f>
        <v>0</v>
      </c>
      <c r="F84" s="138">
        <f t="shared" ref="F84:R84" si="77">SUM(F85:F86)</f>
        <v>1375</v>
      </c>
      <c r="G84" s="138">
        <f t="shared" si="77"/>
        <v>1375</v>
      </c>
      <c r="H84" s="138">
        <f t="shared" si="77"/>
        <v>1375</v>
      </c>
      <c r="I84" s="138">
        <f t="shared" si="77"/>
        <v>1375</v>
      </c>
      <c r="J84" s="138">
        <f t="shared" si="77"/>
        <v>1375</v>
      </c>
      <c r="K84" s="138">
        <f t="shared" si="77"/>
        <v>1375</v>
      </c>
      <c r="L84" s="138">
        <f t="shared" si="77"/>
        <v>1375</v>
      </c>
      <c r="M84" s="138">
        <f t="shared" si="77"/>
        <v>1375</v>
      </c>
      <c r="N84" s="138">
        <f t="shared" si="77"/>
        <v>1375</v>
      </c>
      <c r="O84" s="138">
        <f t="shared" si="77"/>
        <v>1375</v>
      </c>
      <c r="P84" s="138">
        <f t="shared" si="77"/>
        <v>1375</v>
      </c>
      <c r="Q84" s="138">
        <f t="shared" si="77"/>
        <v>1375</v>
      </c>
      <c r="R84" s="138">
        <f t="shared" si="77"/>
        <v>16500</v>
      </c>
      <c r="S84" s="143"/>
      <c r="T84" s="143"/>
      <c r="U84" s="143"/>
      <c r="V84" s="143"/>
      <c r="W84" s="143"/>
      <c r="X84" s="143"/>
      <c r="Y84" s="143"/>
      <c r="Z84" s="143"/>
      <c r="AA84" s="143"/>
      <c r="FS84" s="150">
        <f>SUM(C84:FR84)</f>
        <v>66000</v>
      </c>
    </row>
    <row r="85" spans="1:175" s="142" customFormat="1" x14ac:dyDescent="0.25">
      <c r="A85" s="125" t="s">
        <v>134</v>
      </c>
      <c r="B85" s="148" t="s">
        <v>23</v>
      </c>
      <c r="C85" s="136">
        <v>15000</v>
      </c>
      <c r="D85" s="136">
        <f>SUM(C85)</f>
        <v>15000</v>
      </c>
      <c r="E85" s="136">
        <v>0</v>
      </c>
      <c r="F85" s="136">
        <f t="shared" ref="F85:F86" si="78">C85/12</f>
        <v>1250</v>
      </c>
      <c r="G85" s="136">
        <v>1250</v>
      </c>
      <c r="H85" s="136">
        <v>1250</v>
      </c>
      <c r="I85" s="136">
        <v>1250</v>
      </c>
      <c r="J85" s="136">
        <v>1250</v>
      </c>
      <c r="K85" s="136">
        <v>1250</v>
      </c>
      <c r="L85" s="136">
        <v>1250</v>
      </c>
      <c r="M85" s="136">
        <v>1250</v>
      </c>
      <c r="N85" s="136">
        <v>1250</v>
      </c>
      <c r="O85" s="136">
        <v>1250</v>
      </c>
      <c r="P85" s="136">
        <v>1250</v>
      </c>
      <c r="Q85" s="136">
        <v>1250</v>
      </c>
      <c r="R85" s="136">
        <f t="shared" ref="R85:R86" si="79">SUM(F85:Q85)</f>
        <v>15000</v>
      </c>
      <c r="S85" s="141"/>
      <c r="T85" s="141"/>
      <c r="U85" s="141"/>
      <c r="V85" s="141"/>
      <c r="W85" s="141"/>
      <c r="X85" s="141"/>
      <c r="Y85" s="141"/>
      <c r="Z85" s="141"/>
      <c r="AA85" s="141"/>
    </row>
    <row r="86" spans="1:175" s="142" customFormat="1" x14ac:dyDescent="0.25">
      <c r="A86" s="125" t="s">
        <v>135</v>
      </c>
      <c r="B86" s="148" t="s">
        <v>24</v>
      </c>
      <c r="C86" s="136">
        <v>1500</v>
      </c>
      <c r="D86" s="136">
        <f>SUM(C86)</f>
        <v>1500</v>
      </c>
      <c r="E86" s="136">
        <v>0</v>
      </c>
      <c r="F86" s="136">
        <f t="shared" si="78"/>
        <v>125</v>
      </c>
      <c r="G86" s="136">
        <v>125</v>
      </c>
      <c r="H86" s="136">
        <v>125</v>
      </c>
      <c r="I86" s="136">
        <v>125</v>
      </c>
      <c r="J86" s="136">
        <v>125</v>
      </c>
      <c r="K86" s="136">
        <v>125</v>
      </c>
      <c r="L86" s="136">
        <v>125</v>
      </c>
      <c r="M86" s="136">
        <v>125</v>
      </c>
      <c r="N86" s="136">
        <v>125</v>
      </c>
      <c r="O86" s="136">
        <v>125</v>
      </c>
      <c r="P86" s="136">
        <v>125</v>
      </c>
      <c r="Q86" s="136">
        <v>125</v>
      </c>
      <c r="R86" s="136">
        <f t="shared" si="79"/>
        <v>1500</v>
      </c>
      <c r="S86" s="141"/>
      <c r="T86" s="141"/>
      <c r="U86" s="141"/>
      <c r="V86" s="141"/>
      <c r="W86" s="141"/>
      <c r="X86" s="141"/>
      <c r="Y86" s="141"/>
      <c r="Z86" s="141"/>
      <c r="AA86" s="141"/>
    </row>
    <row r="87" spans="1:175" s="144" customFormat="1" x14ac:dyDescent="0.25">
      <c r="A87" s="117">
        <v>8</v>
      </c>
      <c r="B87" s="137" t="s">
        <v>27</v>
      </c>
      <c r="C87" s="138">
        <f t="shared" ref="C87:R88" si="80">SUM(C88)</f>
        <v>8780.09</v>
      </c>
      <c r="D87" s="138">
        <f t="shared" si="80"/>
        <v>8000</v>
      </c>
      <c r="E87" s="138">
        <f t="shared" si="80"/>
        <v>780.09</v>
      </c>
      <c r="F87" s="138">
        <f t="shared" si="80"/>
        <v>731.67416666666679</v>
      </c>
      <c r="G87" s="138">
        <f t="shared" si="80"/>
        <v>731.67416666666679</v>
      </c>
      <c r="H87" s="138">
        <f t="shared" si="80"/>
        <v>731.67416666666679</v>
      </c>
      <c r="I87" s="138">
        <f t="shared" si="80"/>
        <v>731.67416666666679</v>
      </c>
      <c r="J87" s="138">
        <f t="shared" si="80"/>
        <v>731.67416666666679</v>
      </c>
      <c r="K87" s="138">
        <f t="shared" si="80"/>
        <v>731.67416666666679</v>
      </c>
      <c r="L87" s="138">
        <f t="shared" si="80"/>
        <v>731.67416666666679</v>
      </c>
      <c r="M87" s="138">
        <f t="shared" si="80"/>
        <v>731.67416666666679</v>
      </c>
      <c r="N87" s="138">
        <f t="shared" si="80"/>
        <v>731.67416666666679</v>
      </c>
      <c r="O87" s="138">
        <f t="shared" si="80"/>
        <v>731.67416666666679</v>
      </c>
      <c r="P87" s="138">
        <f t="shared" si="80"/>
        <v>731.67416666666679</v>
      </c>
      <c r="Q87" s="138">
        <f t="shared" si="80"/>
        <v>731.67416666666679</v>
      </c>
      <c r="R87" s="138">
        <f t="shared" si="80"/>
        <v>8780.09</v>
      </c>
      <c r="S87" s="143"/>
      <c r="T87" s="143"/>
      <c r="U87" s="143"/>
      <c r="V87" s="143"/>
      <c r="W87" s="143"/>
      <c r="X87" s="143"/>
      <c r="Y87" s="143"/>
      <c r="Z87" s="143"/>
      <c r="AA87" s="143"/>
    </row>
    <row r="88" spans="1:175" s="144" customFormat="1" x14ac:dyDescent="0.25">
      <c r="A88" s="117" t="s">
        <v>191</v>
      </c>
      <c r="B88" s="137" t="s">
        <v>28</v>
      </c>
      <c r="C88" s="138">
        <f t="shared" si="80"/>
        <v>8780.09</v>
      </c>
      <c r="D88" s="138">
        <f t="shared" si="80"/>
        <v>8000</v>
      </c>
      <c r="E88" s="138">
        <f t="shared" si="80"/>
        <v>780.09</v>
      </c>
      <c r="F88" s="138">
        <f t="shared" si="80"/>
        <v>731.67416666666679</v>
      </c>
      <c r="G88" s="138">
        <f t="shared" si="80"/>
        <v>731.67416666666679</v>
      </c>
      <c r="H88" s="138">
        <f t="shared" si="80"/>
        <v>731.67416666666679</v>
      </c>
      <c r="I88" s="138">
        <f t="shared" si="80"/>
        <v>731.67416666666679</v>
      </c>
      <c r="J88" s="138">
        <f t="shared" si="80"/>
        <v>731.67416666666679</v>
      </c>
      <c r="K88" s="138">
        <f t="shared" si="80"/>
        <v>731.67416666666679</v>
      </c>
      <c r="L88" s="138">
        <f t="shared" si="80"/>
        <v>731.67416666666679</v>
      </c>
      <c r="M88" s="138">
        <f t="shared" si="80"/>
        <v>731.67416666666679</v>
      </c>
      <c r="N88" s="138">
        <f t="shared" si="80"/>
        <v>731.67416666666679</v>
      </c>
      <c r="O88" s="138">
        <f t="shared" si="80"/>
        <v>731.67416666666679</v>
      </c>
      <c r="P88" s="138">
        <f t="shared" si="80"/>
        <v>731.67416666666679</v>
      </c>
      <c r="Q88" s="138">
        <f t="shared" si="80"/>
        <v>731.67416666666679</v>
      </c>
      <c r="R88" s="138">
        <f t="shared" si="80"/>
        <v>8780.09</v>
      </c>
      <c r="S88" s="143"/>
      <c r="T88" s="143"/>
      <c r="U88" s="143"/>
      <c r="V88" s="143"/>
      <c r="W88" s="143"/>
      <c r="X88" s="143"/>
      <c r="Y88" s="143"/>
      <c r="Z88" s="143"/>
      <c r="AA88" s="143"/>
    </row>
    <row r="89" spans="1:175" s="144" customFormat="1" x14ac:dyDescent="0.25">
      <c r="A89" s="117" t="s">
        <v>190</v>
      </c>
      <c r="B89" s="137" t="s">
        <v>88</v>
      </c>
      <c r="C89" s="138">
        <f>SUM(C90:C93)</f>
        <v>8780.09</v>
      </c>
      <c r="D89" s="138">
        <f>SUM(D90:D93)</f>
        <v>8000</v>
      </c>
      <c r="E89" s="138">
        <f>SUM(E90:E93)</f>
        <v>780.09</v>
      </c>
      <c r="F89" s="138">
        <f t="shared" ref="F89:R89" si="81">SUM(F90:F93)</f>
        <v>731.67416666666679</v>
      </c>
      <c r="G89" s="138">
        <f t="shared" si="81"/>
        <v>731.67416666666679</v>
      </c>
      <c r="H89" s="138">
        <f t="shared" si="81"/>
        <v>731.67416666666679</v>
      </c>
      <c r="I89" s="138">
        <f t="shared" si="81"/>
        <v>731.67416666666679</v>
      </c>
      <c r="J89" s="138">
        <f t="shared" si="81"/>
        <v>731.67416666666679</v>
      </c>
      <c r="K89" s="138">
        <f t="shared" si="81"/>
        <v>731.67416666666679</v>
      </c>
      <c r="L89" s="138">
        <f t="shared" si="81"/>
        <v>731.67416666666679</v>
      </c>
      <c r="M89" s="138">
        <f t="shared" si="81"/>
        <v>731.67416666666679</v>
      </c>
      <c r="N89" s="138">
        <f t="shared" si="81"/>
        <v>731.67416666666679</v>
      </c>
      <c r="O89" s="138">
        <f t="shared" si="81"/>
        <v>731.67416666666679</v>
      </c>
      <c r="P89" s="138">
        <f t="shared" si="81"/>
        <v>731.67416666666679</v>
      </c>
      <c r="Q89" s="138">
        <f t="shared" si="81"/>
        <v>731.67416666666679</v>
      </c>
      <c r="R89" s="138">
        <f t="shared" si="81"/>
        <v>8780.09</v>
      </c>
      <c r="S89" s="143"/>
      <c r="T89" s="143"/>
      <c r="U89" s="143"/>
      <c r="V89" s="143"/>
      <c r="W89" s="143"/>
      <c r="X89" s="143"/>
      <c r="Y89" s="143"/>
      <c r="Z89" s="143"/>
      <c r="AA89" s="143"/>
    </row>
    <row r="90" spans="1:175" s="142" customFormat="1" x14ac:dyDescent="0.25">
      <c r="A90" s="125" t="s">
        <v>169</v>
      </c>
      <c r="B90" s="148" t="s">
        <v>15</v>
      </c>
      <c r="C90" s="136">
        <v>2500</v>
      </c>
      <c r="D90" s="136">
        <f>SUM(C90)</f>
        <v>2500</v>
      </c>
      <c r="E90" s="136">
        <v>0</v>
      </c>
      <c r="F90" s="136">
        <f t="shared" ref="F90:F92" si="82">C90/12</f>
        <v>208.33333333333334</v>
      </c>
      <c r="G90" s="136">
        <v>208.33333333333334</v>
      </c>
      <c r="H90" s="136">
        <v>208.33333333333334</v>
      </c>
      <c r="I90" s="136">
        <v>208.33333333333334</v>
      </c>
      <c r="J90" s="136">
        <v>208.33333333333334</v>
      </c>
      <c r="K90" s="136">
        <v>208.33333333333334</v>
      </c>
      <c r="L90" s="136">
        <v>208.33333333333334</v>
      </c>
      <c r="M90" s="136">
        <v>208.33333333333334</v>
      </c>
      <c r="N90" s="136">
        <v>208.33333333333334</v>
      </c>
      <c r="O90" s="136">
        <v>208.33333333333334</v>
      </c>
      <c r="P90" s="136">
        <v>208.33333333333334</v>
      </c>
      <c r="Q90" s="136">
        <v>208.33333333333334</v>
      </c>
      <c r="R90" s="136">
        <f t="shared" ref="R90:R93" si="83">SUM(F90:Q90)</f>
        <v>2500</v>
      </c>
      <c r="S90" s="141"/>
      <c r="T90" s="141"/>
      <c r="U90" s="141"/>
      <c r="V90" s="141"/>
      <c r="W90" s="141"/>
      <c r="X90" s="141"/>
      <c r="Y90" s="141"/>
      <c r="Z90" s="141"/>
      <c r="AA90" s="141"/>
    </row>
    <row r="91" spans="1:175" s="142" customFormat="1" x14ac:dyDescent="0.25">
      <c r="A91" s="125" t="s">
        <v>170</v>
      </c>
      <c r="B91" s="148" t="s">
        <v>29</v>
      </c>
      <c r="C91" s="136">
        <v>2500</v>
      </c>
      <c r="D91" s="136">
        <f>SUM(C91)</f>
        <v>2500</v>
      </c>
      <c r="E91" s="136">
        <v>0</v>
      </c>
      <c r="F91" s="136">
        <f t="shared" si="82"/>
        <v>208.33333333333334</v>
      </c>
      <c r="G91" s="136">
        <v>208.33333333333334</v>
      </c>
      <c r="H91" s="136">
        <v>208.33333333333334</v>
      </c>
      <c r="I91" s="136">
        <v>208.33333333333334</v>
      </c>
      <c r="J91" s="136">
        <v>208.33333333333334</v>
      </c>
      <c r="K91" s="136">
        <v>208.33333333333334</v>
      </c>
      <c r="L91" s="136">
        <v>208.33333333333334</v>
      </c>
      <c r="M91" s="136">
        <v>208.33333333333334</v>
      </c>
      <c r="N91" s="136">
        <v>208.33333333333334</v>
      </c>
      <c r="O91" s="136">
        <v>208.33333333333334</v>
      </c>
      <c r="P91" s="136">
        <v>208.33333333333334</v>
      </c>
      <c r="Q91" s="136">
        <v>208.33333333333334</v>
      </c>
      <c r="R91" s="136">
        <f t="shared" si="83"/>
        <v>2500</v>
      </c>
      <c r="S91" s="141"/>
      <c r="T91" s="141"/>
      <c r="U91" s="141"/>
      <c r="V91" s="141"/>
      <c r="W91" s="141"/>
      <c r="X91" s="141"/>
      <c r="Y91" s="141"/>
      <c r="Z91" s="141"/>
      <c r="AA91" s="141"/>
    </row>
    <row r="92" spans="1:175" s="142" customFormat="1" x14ac:dyDescent="0.25">
      <c r="A92" s="125" t="s">
        <v>171</v>
      </c>
      <c r="B92" s="148" t="s">
        <v>21</v>
      </c>
      <c r="C92" s="136">
        <v>3000</v>
      </c>
      <c r="D92" s="136">
        <f>SUM(C92)</f>
        <v>3000</v>
      </c>
      <c r="E92" s="136">
        <v>0</v>
      </c>
      <c r="F92" s="136">
        <f t="shared" si="82"/>
        <v>250</v>
      </c>
      <c r="G92" s="136">
        <v>250</v>
      </c>
      <c r="H92" s="136">
        <v>250</v>
      </c>
      <c r="I92" s="136">
        <v>250</v>
      </c>
      <c r="J92" s="136">
        <v>250</v>
      </c>
      <c r="K92" s="136">
        <v>250</v>
      </c>
      <c r="L92" s="136">
        <v>250</v>
      </c>
      <c r="M92" s="136">
        <v>250</v>
      </c>
      <c r="N92" s="136">
        <v>250</v>
      </c>
      <c r="O92" s="136">
        <v>250</v>
      </c>
      <c r="P92" s="136">
        <v>250</v>
      </c>
      <c r="Q92" s="136">
        <v>250</v>
      </c>
      <c r="R92" s="136">
        <f t="shared" si="83"/>
        <v>3000</v>
      </c>
      <c r="S92" s="141"/>
      <c r="T92" s="141"/>
      <c r="U92" s="141"/>
      <c r="V92" s="141"/>
      <c r="W92" s="141"/>
      <c r="X92" s="141"/>
      <c r="Y92" s="141"/>
      <c r="Z92" s="141"/>
      <c r="AA92" s="141"/>
    </row>
    <row r="93" spans="1:175" s="142" customFormat="1" x14ac:dyDescent="0.25">
      <c r="A93" s="125" t="s">
        <v>172</v>
      </c>
      <c r="B93" s="148" t="s">
        <v>30</v>
      </c>
      <c r="C93" s="136">
        <v>780.09</v>
      </c>
      <c r="D93" s="136">
        <v>0</v>
      </c>
      <c r="E93" s="136">
        <f>SUM(C93)</f>
        <v>780.09</v>
      </c>
      <c r="F93" s="136">
        <f>C93/12</f>
        <v>65.007500000000007</v>
      </c>
      <c r="G93" s="136">
        <v>65.007500000000007</v>
      </c>
      <c r="H93" s="136">
        <v>65.007500000000007</v>
      </c>
      <c r="I93" s="136">
        <v>65.007500000000007</v>
      </c>
      <c r="J93" s="136">
        <v>65.007500000000007</v>
      </c>
      <c r="K93" s="136">
        <v>65.007500000000007</v>
      </c>
      <c r="L93" s="136">
        <v>65.007500000000007</v>
      </c>
      <c r="M93" s="136">
        <v>65.007500000000007</v>
      </c>
      <c r="N93" s="136">
        <v>65.007500000000007</v>
      </c>
      <c r="O93" s="136">
        <v>65.007500000000007</v>
      </c>
      <c r="P93" s="136">
        <v>65.007500000000007</v>
      </c>
      <c r="Q93" s="136">
        <v>65.007500000000007</v>
      </c>
      <c r="R93" s="136">
        <f t="shared" si="83"/>
        <v>780.09000000000026</v>
      </c>
      <c r="S93" s="141"/>
      <c r="T93" s="141"/>
      <c r="U93" s="141"/>
      <c r="V93" s="141"/>
      <c r="W93" s="141"/>
      <c r="X93" s="141"/>
      <c r="Y93" s="141"/>
      <c r="Z93" s="141"/>
      <c r="AA93" s="141"/>
    </row>
    <row r="94" spans="1:175" s="144" customFormat="1" x14ac:dyDescent="0.25">
      <c r="A94" s="117"/>
      <c r="B94" s="137" t="s">
        <v>95</v>
      </c>
      <c r="C94" s="138">
        <f>SUM(C6)</f>
        <v>459307.91000000003</v>
      </c>
      <c r="D94" s="138">
        <f>SUM(D6)</f>
        <v>0</v>
      </c>
      <c r="E94" s="138">
        <f>SUM(E6)</f>
        <v>459307.91000000003</v>
      </c>
      <c r="F94" s="138">
        <f t="shared" ref="F94:R94" si="84">SUM(F6)</f>
        <v>38275.659166666665</v>
      </c>
      <c r="G94" s="138">
        <f t="shared" si="84"/>
        <v>38275.659166666665</v>
      </c>
      <c r="H94" s="138">
        <f t="shared" si="84"/>
        <v>38275.659166666665</v>
      </c>
      <c r="I94" s="138">
        <f t="shared" si="84"/>
        <v>38275.659166666665</v>
      </c>
      <c r="J94" s="138">
        <f t="shared" si="84"/>
        <v>38275.659166666665</v>
      </c>
      <c r="K94" s="138">
        <f t="shared" si="84"/>
        <v>38275.659166666665</v>
      </c>
      <c r="L94" s="138">
        <f t="shared" si="84"/>
        <v>38275.659166666665</v>
      </c>
      <c r="M94" s="138">
        <f t="shared" si="84"/>
        <v>38275.659166666665</v>
      </c>
      <c r="N94" s="138">
        <f t="shared" si="84"/>
        <v>38275.659166666665</v>
      </c>
      <c r="O94" s="138">
        <f t="shared" si="84"/>
        <v>38275.659166666665</v>
      </c>
      <c r="P94" s="138">
        <f t="shared" si="84"/>
        <v>38275.659166666665</v>
      </c>
      <c r="Q94" s="138">
        <f t="shared" si="84"/>
        <v>38275.659166666665</v>
      </c>
      <c r="R94" s="138">
        <f t="shared" si="84"/>
        <v>459307.91000000003</v>
      </c>
      <c r="S94" s="143"/>
      <c r="T94" s="143"/>
      <c r="U94" s="143"/>
      <c r="V94" s="143"/>
      <c r="W94" s="143"/>
      <c r="X94" s="143"/>
      <c r="Y94" s="143"/>
      <c r="Z94" s="143"/>
      <c r="AA94" s="143"/>
    </row>
    <row r="95" spans="1:175" s="140" customFormat="1" x14ac:dyDescent="0.25">
      <c r="A95" s="137"/>
      <c r="B95" s="137"/>
      <c r="C95" s="138">
        <f>SUM(C22)</f>
        <v>1001912</v>
      </c>
      <c r="D95" s="138">
        <f>SUM(D22)</f>
        <v>792000</v>
      </c>
      <c r="E95" s="138">
        <f>SUM(E22)</f>
        <v>209912</v>
      </c>
      <c r="F95" s="138">
        <f t="shared" ref="F95:R95" si="85">SUM(F22)</f>
        <v>83492.666666666672</v>
      </c>
      <c r="G95" s="138">
        <f t="shared" si="85"/>
        <v>83492.666666666672</v>
      </c>
      <c r="H95" s="138">
        <f t="shared" si="85"/>
        <v>83492.666666666672</v>
      </c>
      <c r="I95" s="138">
        <f t="shared" si="85"/>
        <v>83492.666666666672</v>
      </c>
      <c r="J95" s="138">
        <f t="shared" si="85"/>
        <v>83492.666666666672</v>
      </c>
      <c r="K95" s="138">
        <f t="shared" si="85"/>
        <v>83492.666666666672</v>
      </c>
      <c r="L95" s="138">
        <f t="shared" si="85"/>
        <v>83492.666666666672</v>
      </c>
      <c r="M95" s="138">
        <f t="shared" si="85"/>
        <v>83492.666666666672</v>
      </c>
      <c r="N95" s="138">
        <f t="shared" si="85"/>
        <v>83492.666666666672</v>
      </c>
      <c r="O95" s="138">
        <f t="shared" si="85"/>
        <v>83492.666666666672</v>
      </c>
      <c r="P95" s="138">
        <f t="shared" si="85"/>
        <v>83492.666666666672</v>
      </c>
      <c r="Q95" s="138">
        <f t="shared" si="85"/>
        <v>83492.666666666672</v>
      </c>
      <c r="R95" s="138">
        <f t="shared" si="85"/>
        <v>1001912</v>
      </c>
      <c r="S95" s="139"/>
      <c r="T95" s="139"/>
      <c r="U95" s="139"/>
      <c r="V95" s="139"/>
      <c r="W95" s="139"/>
      <c r="X95" s="139"/>
      <c r="Y95" s="139"/>
      <c r="Z95" s="139"/>
      <c r="AA95" s="139"/>
    </row>
    <row r="96" spans="1:175" s="140" customFormat="1" x14ac:dyDescent="0.25">
      <c r="A96" s="137"/>
      <c r="B96" s="137" t="s">
        <v>89</v>
      </c>
      <c r="C96" s="138">
        <f>SUM(C87)</f>
        <v>8780.09</v>
      </c>
      <c r="D96" s="138">
        <f>SUM(D87)</f>
        <v>8000</v>
      </c>
      <c r="E96" s="138">
        <f>SUM(E87)</f>
        <v>780.09</v>
      </c>
      <c r="F96" s="138">
        <f t="shared" ref="F96:R96" si="86">SUM(F87)</f>
        <v>731.67416666666679</v>
      </c>
      <c r="G96" s="138">
        <f t="shared" si="86"/>
        <v>731.67416666666679</v>
      </c>
      <c r="H96" s="138">
        <f t="shared" si="86"/>
        <v>731.67416666666679</v>
      </c>
      <c r="I96" s="138">
        <f t="shared" si="86"/>
        <v>731.67416666666679</v>
      </c>
      <c r="J96" s="138">
        <f t="shared" si="86"/>
        <v>731.67416666666679</v>
      </c>
      <c r="K96" s="138">
        <f t="shared" si="86"/>
        <v>731.67416666666679</v>
      </c>
      <c r="L96" s="138">
        <f t="shared" si="86"/>
        <v>731.67416666666679</v>
      </c>
      <c r="M96" s="138">
        <f t="shared" si="86"/>
        <v>731.67416666666679</v>
      </c>
      <c r="N96" s="138">
        <f t="shared" si="86"/>
        <v>731.67416666666679</v>
      </c>
      <c r="O96" s="138">
        <f t="shared" si="86"/>
        <v>731.67416666666679</v>
      </c>
      <c r="P96" s="138">
        <f t="shared" si="86"/>
        <v>731.67416666666679</v>
      </c>
      <c r="Q96" s="138">
        <f t="shared" si="86"/>
        <v>731.67416666666679</v>
      </c>
      <c r="R96" s="138">
        <f t="shared" si="86"/>
        <v>8780.09</v>
      </c>
      <c r="S96" s="139"/>
      <c r="T96" s="139"/>
      <c r="U96" s="139"/>
      <c r="V96" s="139"/>
      <c r="W96" s="139"/>
      <c r="X96" s="139"/>
      <c r="Y96" s="139"/>
      <c r="Z96" s="139"/>
      <c r="AA96" s="139"/>
    </row>
    <row r="97" spans="1:27" s="140" customFormat="1" ht="21" customHeight="1" x14ac:dyDescent="0.25">
      <c r="A97" s="137"/>
      <c r="B97" s="137" t="s">
        <v>87</v>
      </c>
      <c r="C97" s="138">
        <f>SUM(C94:C96)</f>
        <v>1470000.0000000002</v>
      </c>
      <c r="D97" s="138">
        <f>SUM(D94:D96)</f>
        <v>800000</v>
      </c>
      <c r="E97" s="138">
        <f>SUM(E94:E96)</f>
        <v>670000</v>
      </c>
      <c r="F97" s="138">
        <f t="shared" ref="F97:R97" si="87">SUM(F94:F96)</f>
        <v>122500</v>
      </c>
      <c r="G97" s="138">
        <f t="shared" si="87"/>
        <v>122500</v>
      </c>
      <c r="H97" s="138">
        <f t="shared" si="87"/>
        <v>122500</v>
      </c>
      <c r="I97" s="138">
        <f t="shared" si="87"/>
        <v>122500</v>
      </c>
      <c r="J97" s="138">
        <f t="shared" si="87"/>
        <v>122500</v>
      </c>
      <c r="K97" s="138">
        <f t="shared" si="87"/>
        <v>122500</v>
      </c>
      <c r="L97" s="138">
        <f t="shared" si="87"/>
        <v>122500</v>
      </c>
      <c r="M97" s="138">
        <f t="shared" si="87"/>
        <v>122500</v>
      </c>
      <c r="N97" s="138">
        <f t="shared" si="87"/>
        <v>122500</v>
      </c>
      <c r="O97" s="138">
        <f t="shared" si="87"/>
        <v>122500</v>
      </c>
      <c r="P97" s="138">
        <f t="shared" si="87"/>
        <v>122500</v>
      </c>
      <c r="Q97" s="138">
        <f t="shared" si="87"/>
        <v>122500</v>
      </c>
      <c r="R97" s="138">
        <f t="shared" si="87"/>
        <v>1470000.0000000002</v>
      </c>
      <c r="S97" s="139"/>
      <c r="T97" s="139"/>
      <c r="U97" s="139"/>
      <c r="V97" s="139"/>
      <c r="W97" s="139"/>
      <c r="X97" s="139"/>
      <c r="Y97" s="139"/>
      <c r="Z97" s="139"/>
      <c r="AA97" s="139"/>
    </row>
    <row r="98" spans="1:27" x14ac:dyDescent="0.25">
      <c r="E98" s="114">
        <f>D97+E97</f>
        <v>1470000</v>
      </c>
    </row>
    <row r="99" spans="1:27" x14ac:dyDescent="0.25">
      <c r="A99" s="126"/>
      <c r="B99" s="126"/>
      <c r="C99" s="126"/>
      <c r="D99" s="126"/>
      <c r="E99" s="126"/>
      <c r="F99" s="131"/>
    </row>
    <row r="100" spans="1:27" x14ac:dyDescent="0.25">
      <c r="A100" s="126"/>
      <c r="B100" s="126"/>
      <c r="C100" s="126"/>
      <c r="D100" s="126"/>
      <c r="E100" s="126"/>
      <c r="F100" s="131"/>
    </row>
    <row r="101" spans="1:27" x14ac:dyDescent="0.25">
      <c r="A101" s="126"/>
      <c r="B101" s="126"/>
      <c r="C101" s="126"/>
      <c r="D101" s="126"/>
      <c r="E101" s="126"/>
      <c r="F101" s="131"/>
    </row>
    <row r="102" spans="1:27" x14ac:dyDescent="0.25">
      <c r="A102" s="126"/>
      <c r="B102" s="126"/>
      <c r="C102" s="126"/>
      <c r="D102" s="126"/>
      <c r="E102" s="126"/>
      <c r="F102" s="131"/>
    </row>
    <row r="103" spans="1:27" x14ac:dyDescent="0.25">
      <c r="A103" s="127" t="s">
        <v>219</v>
      </c>
      <c r="B103" s="127"/>
      <c r="C103" s="127"/>
      <c r="D103" s="169" t="s">
        <v>214</v>
      </c>
      <c r="E103" s="169"/>
      <c r="F103" s="131"/>
    </row>
    <row r="104" spans="1:27" x14ac:dyDescent="0.25">
      <c r="A104" s="128" t="s">
        <v>218</v>
      </c>
      <c r="B104" s="128"/>
      <c r="C104" s="128"/>
      <c r="D104" s="170" t="s">
        <v>217</v>
      </c>
      <c r="E104" s="170"/>
      <c r="F104" s="131"/>
    </row>
    <row r="105" spans="1:27" x14ac:dyDescent="0.25">
      <c r="A105" s="126"/>
      <c r="B105" s="126"/>
      <c r="C105" s="126"/>
      <c r="D105" s="126"/>
      <c r="E105" s="126"/>
      <c r="F105" s="131"/>
    </row>
    <row r="106" spans="1:27" x14ac:dyDescent="0.25">
      <c r="A106" s="126"/>
      <c r="B106" s="126"/>
      <c r="C106" s="126"/>
      <c r="D106" s="126"/>
      <c r="E106" s="126"/>
      <c r="F106" s="131"/>
    </row>
    <row r="107" spans="1:27" x14ac:dyDescent="0.25">
      <c r="A107" s="126"/>
      <c r="B107" s="126"/>
      <c r="C107" s="126"/>
      <c r="D107" s="126"/>
      <c r="E107" s="126"/>
      <c r="F107" s="131"/>
    </row>
    <row r="108" spans="1:27" x14ac:dyDescent="0.25">
      <c r="A108" s="126"/>
      <c r="B108" s="126"/>
      <c r="C108" s="126"/>
      <c r="D108" s="126"/>
      <c r="E108" s="126"/>
      <c r="F108" s="131"/>
    </row>
  </sheetData>
  <mergeCells count="4">
    <mergeCell ref="D103:E103"/>
    <mergeCell ref="D104:E104"/>
    <mergeCell ref="B2:E2"/>
    <mergeCell ref="B3:E3"/>
  </mergeCells>
  <pageMargins left="0.39370078740157483" right="0.19685039370078741" top="0.39370078740157483" bottom="0.39370078740157483" header="0.31496062992125984" footer="0.31496062992125984"/>
  <pageSetup paperSize="9" scale="8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PRESUPUESTO</vt:lpstr>
      <vt:lpstr>INGRESOS</vt:lpstr>
      <vt:lpstr>EGRESOS</vt:lpstr>
      <vt:lpstr>FLUJO DE CAJA</vt:lpstr>
      <vt:lpstr>EGRESOS!Títulos_a_imprimir</vt:lpstr>
      <vt:lpstr>'FLUJO DE CAJA'!Títulos_a_imprimir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smvallejo</dc:creator>
  <cp:lastModifiedBy>Usuario</cp:lastModifiedBy>
  <cp:lastPrinted>2013-12-24T16:21:44Z</cp:lastPrinted>
  <dcterms:created xsi:type="dcterms:W3CDTF">2013-02-04T20:42:22Z</dcterms:created>
  <dcterms:modified xsi:type="dcterms:W3CDTF">2014-04-29T04:22:45Z</dcterms:modified>
</cp:coreProperties>
</file>