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60" windowWidth="11370" windowHeight="1170" tabRatio="923"/>
  </bookViews>
  <sheets>
    <sheet name="Menu" sheetId="53" r:id="rId1"/>
    <sheet name="1.1.0" sheetId="343" r:id="rId2"/>
    <sheet name="1.1.3" sheetId="344" r:id="rId3"/>
    <sheet name="1.1.4" sheetId="345" r:id="rId4"/>
    <sheet name="1.1.8" sheetId="354" r:id="rId5"/>
    <sheet name="1.1.5" sheetId="346" r:id="rId6"/>
    <sheet name="1.1.10" sheetId="347" r:id="rId7"/>
    <sheet name="5.1.9" sheetId="337" r:id="rId8"/>
    <sheet name="3.1.2" sheetId="356" r:id="rId9"/>
    <sheet name="3.1.4" sheetId="357" r:id="rId10"/>
  </sheets>
  <definedNames>
    <definedName name="_xlnm._FilterDatabase" localSheetId="4" hidden="1">'1.1.8'!#REF!</definedName>
    <definedName name="_xlnm._FilterDatabase" localSheetId="8" hidden="1">'3.1.2'!$X$4:$AE$4</definedName>
    <definedName name="_xlnm._FilterDatabase" localSheetId="9" hidden="1">'3.1.4'!$Q$27:$AD$27</definedName>
    <definedName name="aasdfasdf" localSheetId="4">#REF!</definedName>
    <definedName name="aasdfasdf" localSheetId="8">#REF!</definedName>
    <definedName name="aasdfasdf" localSheetId="9">#REF!</definedName>
    <definedName name="aasdfasdf" localSheetId="7">#REF!</definedName>
    <definedName name="aasdfasdf">#REF!</definedName>
    <definedName name="Actividad" localSheetId="1">#REF!</definedName>
    <definedName name="Actividad" localSheetId="6">#REF!</definedName>
    <definedName name="Actividad" localSheetId="2">#REF!</definedName>
    <definedName name="Actividad" localSheetId="4">#REF!</definedName>
    <definedName name="Actividad" localSheetId="8">#REF!</definedName>
    <definedName name="Actividad" localSheetId="9">#REF!</definedName>
    <definedName name="Actividad" localSheetId="7">#REF!</definedName>
    <definedName name="Actividad">#REF!</definedName>
    <definedName name="Alcance" localSheetId="1">#REF!</definedName>
    <definedName name="Alcance" localSheetId="6">#REF!</definedName>
    <definedName name="Alcance" localSheetId="2">#REF!</definedName>
    <definedName name="Alcance" localSheetId="4">#REF!</definedName>
    <definedName name="Alcance" localSheetId="8">#REF!</definedName>
    <definedName name="Alcance" localSheetId="9">#REF!</definedName>
    <definedName name="Alcance" localSheetId="7">#REF!</definedName>
    <definedName name="Alcance">#REF!</definedName>
    <definedName name="ANÁLISIS" localSheetId="1">#REF!</definedName>
    <definedName name="ANÁLISIS" localSheetId="6">#REF!</definedName>
    <definedName name="ANÁLISIS" localSheetId="2">#REF!</definedName>
    <definedName name="ANÁLISIS" localSheetId="4">#REF!</definedName>
    <definedName name="ANÁLISIS" localSheetId="8">#REF!</definedName>
    <definedName name="ANÁLISIS" localSheetId="9">#REF!</definedName>
    <definedName name="ANÁLISIS" localSheetId="7">#REF!</definedName>
    <definedName name="ANÁLISIS">#REF!</definedName>
    <definedName name="_xlnm.Print_Area" localSheetId="1">'1.1.0'!$B$28:$I$95</definedName>
    <definedName name="asdf" localSheetId="4">#REF!</definedName>
    <definedName name="asdf" localSheetId="8">#REF!</definedName>
    <definedName name="asdf" localSheetId="9">#REF!</definedName>
    <definedName name="asdf" localSheetId="7">#REF!</definedName>
    <definedName name="asdf">#REF!</definedName>
    <definedName name="AZEA" localSheetId="6">#REF!</definedName>
    <definedName name="AZEA" localSheetId="4">#REF!</definedName>
    <definedName name="AZEA" localSheetId="8">#REF!</definedName>
    <definedName name="AZEA" localSheetId="9">#REF!</definedName>
    <definedName name="AZEA" localSheetId="7">#REF!</definedName>
    <definedName name="AZEA">#REF!</definedName>
    <definedName name="Combo" localSheetId="1">#REF!</definedName>
    <definedName name="Combo" localSheetId="6">#REF!</definedName>
    <definedName name="Combo" localSheetId="2">#REF!</definedName>
    <definedName name="Combo" localSheetId="4">#REF!</definedName>
    <definedName name="Combo" localSheetId="8">#REF!</definedName>
    <definedName name="Combo" localSheetId="9">#REF!</definedName>
    <definedName name="Combo">#REF!</definedName>
    <definedName name="Combos" localSheetId="1">#REF!</definedName>
    <definedName name="Combos" localSheetId="6">#REF!</definedName>
    <definedName name="Combos" localSheetId="2">#REF!</definedName>
    <definedName name="Combos" localSheetId="4">#REF!</definedName>
    <definedName name="Combos" localSheetId="8">#REF!</definedName>
    <definedName name="Combos" localSheetId="9">#REF!</definedName>
    <definedName name="Combos" localSheetId="7">#REF!</definedName>
    <definedName name="Combos">#REF!</definedName>
    <definedName name="CURSOS" localSheetId="1">#REF!</definedName>
    <definedName name="CURSOS" localSheetId="6">#REF!</definedName>
    <definedName name="CURSOS" localSheetId="2">#REF!</definedName>
    <definedName name="CURSOS" localSheetId="4">#REF!</definedName>
    <definedName name="CURSOS" localSheetId="8">#REF!</definedName>
    <definedName name="CURSOS" localSheetId="9">#REF!</definedName>
    <definedName name="CURSOS" localSheetId="7">#REF!</definedName>
    <definedName name="CURSOS">#REF!</definedName>
    <definedName name="e" localSheetId="4">#REF!</definedName>
    <definedName name="e" localSheetId="8">#REF!</definedName>
    <definedName name="e" localSheetId="9">#REF!</definedName>
    <definedName name="e" localSheetId="7">#REF!</definedName>
    <definedName name="e">#REF!</definedName>
    <definedName name="Experiencia" localSheetId="1">#REF!</definedName>
    <definedName name="Experiencia" localSheetId="6">#REF!</definedName>
    <definedName name="Experiencia" localSheetId="2">#REF!</definedName>
    <definedName name="Experiencia" localSheetId="4">#REF!</definedName>
    <definedName name="Experiencia" localSheetId="8">#REF!</definedName>
    <definedName name="Experiencia" localSheetId="9">#REF!</definedName>
    <definedName name="Experiencia" localSheetId="7">#REF!</definedName>
    <definedName name="Experiencia">#REF!</definedName>
    <definedName name="Fechas" localSheetId="1">#REF!</definedName>
    <definedName name="Fechas" localSheetId="6">#REF!</definedName>
    <definedName name="Fechas" localSheetId="2">#REF!</definedName>
    <definedName name="Fechas" localSheetId="4">#REF!</definedName>
    <definedName name="Fechas" localSheetId="8">#REF!</definedName>
    <definedName name="Fechas" localSheetId="9">#REF!</definedName>
    <definedName name="Fechas" localSheetId="7">#REF!</definedName>
    <definedName name="Fechas">#REF!</definedName>
    <definedName name="SAC" localSheetId="1">#REF!</definedName>
    <definedName name="SAC" localSheetId="6">#REF!</definedName>
    <definedName name="SAC" localSheetId="2">#REF!</definedName>
    <definedName name="SAC" localSheetId="4">#REF!</definedName>
    <definedName name="SAC" localSheetId="8">#REF!</definedName>
    <definedName name="SAC" localSheetId="9">#REF!</definedName>
    <definedName name="SAC" localSheetId="7">#REF!</definedName>
    <definedName name="SAC">#REF!</definedName>
    <definedName name="sdfa" localSheetId="1">#REF!</definedName>
    <definedName name="sdfa" localSheetId="6">#REF!</definedName>
    <definedName name="sdfa" localSheetId="4">#REF!</definedName>
    <definedName name="sdfa" localSheetId="8">#REF!</definedName>
    <definedName name="sdfa" localSheetId="9">#REF!</definedName>
    <definedName name="sdfa">#REF!</definedName>
    <definedName name="TABLA" localSheetId="1">#REF!</definedName>
    <definedName name="TABLA" localSheetId="6">#REF!</definedName>
    <definedName name="TABLA" localSheetId="2">#REF!</definedName>
    <definedName name="TABLA" localSheetId="4">#REF!</definedName>
    <definedName name="TABLA" localSheetId="8">#REF!</definedName>
    <definedName name="TABLA" localSheetId="9">#REF!</definedName>
    <definedName name="TABLA" localSheetId="7">#REF!</definedName>
    <definedName name="TABLA">#REF!</definedName>
    <definedName name="Tablas" localSheetId="1">#REF!</definedName>
    <definedName name="Tablas" localSheetId="6">#REF!</definedName>
    <definedName name="Tablas" localSheetId="2">#REF!</definedName>
    <definedName name="Tablas" localSheetId="4">#REF!</definedName>
    <definedName name="Tablas" localSheetId="8">#REF!</definedName>
    <definedName name="Tablas" localSheetId="9">#REF!</definedName>
    <definedName name="Tablas" localSheetId="7">#REF!</definedName>
    <definedName name="Tablas">#REF!</definedName>
    <definedName name="Temperatura" localSheetId="1">#REF!</definedName>
    <definedName name="Temperatura" localSheetId="6">#REF!</definedName>
    <definedName name="Temperatura" localSheetId="2">#REF!</definedName>
    <definedName name="Temperatura" localSheetId="4">#REF!</definedName>
    <definedName name="Temperatura" localSheetId="8">#REF!</definedName>
    <definedName name="Temperatura" localSheetId="9">#REF!</definedName>
    <definedName name="Temperatura" localSheetId="7">#REF!</definedName>
    <definedName name="Temperatura">#REF!</definedName>
    <definedName name="transaccion" localSheetId="1">#REF!</definedName>
    <definedName name="transaccion" localSheetId="6">#REF!</definedName>
    <definedName name="transaccion" localSheetId="2">#REF!</definedName>
    <definedName name="transaccion" localSheetId="4">#REF!</definedName>
    <definedName name="transaccion" localSheetId="8">#REF!</definedName>
    <definedName name="transaccion" localSheetId="9">#REF!</definedName>
    <definedName name="transaccion" localSheetId="7">#REF!</definedName>
    <definedName name="transaccion" localSheetId="0">#REF!</definedName>
    <definedName name="transaccion">#REF!</definedName>
    <definedName name="transaccion1" localSheetId="1">#REF!</definedName>
    <definedName name="transaccion1" localSheetId="6">#REF!</definedName>
    <definedName name="transaccion1" localSheetId="2">#REF!</definedName>
    <definedName name="transaccion1" localSheetId="4">#REF!</definedName>
    <definedName name="transaccion1" localSheetId="8">#REF!</definedName>
    <definedName name="transaccion1" localSheetId="9">#REF!</definedName>
    <definedName name="transaccion1" localSheetId="7">#REF!</definedName>
    <definedName name="transaccion1" localSheetId="0">#REF!</definedName>
    <definedName name="transaccion1">#REF!</definedName>
    <definedName name="varios" localSheetId="4">#REF!</definedName>
    <definedName name="varios" localSheetId="8">#REF!</definedName>
    <definedName name="varios" localSheetId="9">#REF!</definedName>
    <definedName name="varios" localSheetId="7">#REF!</definedName>
    <definedName name="varios">#REF!</definedName>
  </definedNames>
  <calcPr calcId="145621"/>
</workbook>
</file>

<file path=xl/calcChain.xml><?xml version="1.0" encoding="utf-8"?>
<calcChain xmlns="http://schemas.openxmlformats.org/spreadsheetml/2006/main">
  <c r="T37" i="357" l="1"/>
  <c r="U37" i="357"/>
  <c r="V37" i="357"/>
  <c r="W37" i="357"/>
  <c r="X37" i="357"/>
  <c r="Y37" i="357"/>
  <c r="Z37" i="357"/>
  <c r="AA37" i="357"/>
  <c r="AB37" i="357"/>
  <c r="AC37" i="357"/>
  <c r="AD37" i="357"/>
  <c r="S37" i="357"/>
  <c r="H43" i="345" l="1"/>
  <c r="H41" i="345"/>
  <c r="G19" i="53" l="1"/>
  <c r="G17" i="53"/>
  <c r="G15" i="53"/>
  <c r="G13" i="53"/>
  <c r="G11" i="53"/>
  <c r="G3" i="53"/>
  <c r="AP12" i="356" l="1"/>
  <c r="AP11" i="356"/>
  <c r="AP10" i="356"/>
  <c r="AP9" i="356"/>
  <c r="AP8" i="356"/>
  <c r="AP7" i="356"/>
  <c r="AP6" i="356"/>
  <c r="AP5" i="356"/>
  <c r="AJ12" i="356"/>
  <c r="AI12" i="356"/>
  <c r="AJ11" i="356"/>
  <c r="AI11" i="356"/>
  <c r="AJ10" i="356"/>
  <c r="AI10" i="356"/>
  <c r="AJ9" i="356"/>
  <c r="AI9" i="356"/>
  <c r="AJ8" i="356"/>
  <c r="AI8" i="356"/>
  <c r="AJ7" i="356"/>
  <c r="AI7" i="356"/>
  <c r="AJ6" i="356"/>
  <c r="AI6" i="356"/>
  <c r="AJ5" i="356"/>
  <c r="AI5" i="356"/>
  <c r="C31" i="343" l="1"/>
  <c r="E31" i="344"/>
  <c r="AQ13" i="356" l="1"/>
  <c r="AR6" i="356" s="1"/>
  <c r="AR11" i="356" l="1"/>
  <c r="AR7" i="356"/>
  <c r="AR12" i="356"/>
  <c r="AR9" i="356"/>
  <c r="AR5" i="356"/>
  <c r="AR8" i="356"/>
  <c r="AR10" i="356"/>
  <c r="J24" i="343"/>
  <c r="G24" i="343"/>
  <c r="G24" i="337"/>
  <c r="J24" i="337"/>
  <c r="J24" i="347"/>
  <c r="AJ13" i="356" l="1"/>
  <c r="AK10" i="356" l="1"/>
  <c r="AL10" i="356" s="1"/>
  <c r="AK6" i="356"/>
  <c r="AL6" i="356" s="1"/>
  <c r="AK11" i="356"/>
  <c r="AL11" i="356" s="1"/>
  <c r="AK5" i="356"/>
  <c r="AL5" i="356" s="1"/>
  <c r="AK9" i="356"/>
  <c r="AL9" i="356" s="1"/>
  <c r="AK8" i="356"/>
  <c r="AL8" i="356" s="1"/>
  <c r="AK12" i="356"/>
  <c r="AL12" i="356" s="1"/>
  <c r="AK7" i="356"/>
  <c r="AL7" i="356" s="1"/>
  <c r="AL13" i="356" l="1"/>
  <c r="AK13" i="356"/>
  <c r="O96" i="357"/>
  <c r="N96" i="357"/>
  <c r="M96" i="357"/>
  <c r="L96" i="357"/>
  <c r="K96" i="357"/>
  <c r="J96" i="357"/>
  <c r="I96" i="357"/>
  <c r="H96" i="357"/>
  <c r="G96" i="357"/>
  <c r="F96" i="357"/>
  <c r="E96" i="357"/>
  <c r="D96" i="357"/>
  <c r="O79" i="357"/>
  <c r="N79" i="357"/>
  <c r="M79" i="357"/>
  <c r="L79" i="357"/>
  <c r="K79" i="357"/>
  <c r="J79" i="357"/>
  <c r="I79" i="357"/>
  <c r="H79" i="357"/>
  <c r="G79" i="357"/>
  <c r="F79" i="357"/>
  <c r="E79" i="357"/>
  <c r="D79" i="357"/>
  <c r="O58" i="357"/>
  <c r="N58" i="357"/>
  <c r="M58" i="357"/>
  <c r="L58" i="357"/>
  <c r="K58" i="357"/>
  <c r="J58" i="357"/>
  <c r="I58" i="357"/>
  <c r="H58" i="357"/>
  <c r="G58" i="357"/>
  <c r="F58" i="357"/>
  <c r="E58" i="357"/>
  <c r="D58" i="357"/>
  <c r="O37" i="357"/>
  <c r="N37" i="357"/>
  <c r="M37" i="357"/>
  <c r="L37" i="357"/>
  <c r="K37" i="357"/>
  <c r="J37" i="357"/>
  <c r="I37" i="357"/>
  <c r="H37" i="357"/>
  <c r="G37" i="357"/>
  <c r="F37" i="357"/>
  <c r="E37" i="357"/>
  <c r="D37" i="357"/>
  <c r="K31" i="354" l="1"/>
  <c r="N31" i="354"/>
  <c r="E30" i="347" l="1"/>
  <c r="C30" i="346"/>
  <c r="E30" i="346" s="1"/>
  <c r="D30" i="346"/>
  <c r="F30" i="346"/>
  <c r="G30" i="346"/>
  <c r="H30" i="346"/>
  <c r="O31" i="345"/>
  <c r="M31" i="345"/>
  <c r="P31" i="345" s="1"/>
  <c r="N31" i="344"/>
  <c r="L31" i="344"/>
  <c r="O31" i="344" s="1"/>
  <c r="I30" i="346" l="1"/>
  <c r="M30" i="346" s="1"/>
  <c r="L30" i="346"/>
  <c r="H31" i="343" l="1"/>
  <c r="E31" i="343"/>
  <c r="P31" i="354" s="1"/>
  <c r="M31" i="354" s="1"/>
  <c r="O31" i="354" s="1"/>
  <c r="I31" i="343" l="1"/>
  <c r="AD98" i="356"/>
  <c r="AD97" i="356"/>
  <c r="AD96" i="356"/>
  <c r="AD95" i="356"/>
  <c r="AD94" i="356"/>
  <c r="AD93" i="356"/>
  <c r="AD92" i="356"/>
  <c r="AD91" i="356"/>
  <c r="AD90" i="356"/>
  <c r="AD89" i="356"/>
  <c r="AD88" i="356"/>
  <c r="AD87" i="356"/>
  <c r="AD86" i="356"/>
  <c r="AD83" i="356"/>
  <c r="AD82" i="356"/>
  <c r="AD81" i="356"/>
  <c r="AD80" i="356"/>
  <c r="AD79" i="356"/>
  <c r="AD78" i="356"/>
  <c r="AD77" i="356"/>
  <c r="AD76" i="356"/>
  <c r="AD75" i="356"/>
  <c r="AD74" i="356"/>
  <c r="AD73" i="356"/>
  <c r="AD72" i="356"/>
  <c r="AD71" i="356"/>
  <c r="AD70" i="356"/>
  <c r="AD69" i="356"/>
  <c r="AD68" i="356"/>
  <c r="AD67" i="356"/>
  <c r="AD64" i="356"/>
  <c r="AD63" i="356"/>
  <c r="AD62" i="356"/>
  <c r="AD61" i="356"/>
  <c r="AD60" i="356"/>
  <c r="AD59" i="356"/>
  <c r="AD58" i="356"/>
  <c r="AD57" i="356"/>
  <c r="AD56" i="356"/>
  <c r="AD55" i="356"/>
  <c r="AD54" i="356"/>
  <c r="AD53" i="356"/>
  <c r="AD52" i="356"/>
  <c r="AD51" i="356"/>
  <c r="AD50" i="356"/>
  <c r="AD49" i="356"/>
  <c r="AD48" i="356"/>
  <c r="AD47" i="356"/>
  <c r="AD44" i="356"/>
  <c r="AD43" i="356"/>
  <c r="AD42" i="356"/>
  <c r="AD41" i="356"/>
  <c r="AD40" i="356"/>
  <c r="AD39" i="356"/>
  <c r="F40" i="356"/>
  <c r="J24" i="356" s="1"/>
  <c r="E40" i="356"/>
  <c r="D40" i="356"/>
  <c r="G24" i="356" s="1"/>
  <c r="C40" i="356"/>
  <c r="D24" i="356" s="1"/>
  <c r="AD38" i="356"/>
  <c r="AD37" i="356"/>
  <c r="AD36" i="356"/>
  <c r="AD35" i="356"/>
  <c r="AD34" i="356"/>
  <c r="AD33" i="356"/>
  <c r="AD32" i="356"/>
  <c r="AD31" i="356"/>
  <c r="AD30" i="356"/>
  <c r="AD29" i="356"/>
  <c r="AD28" i="356"/>
  <c r="AA21" i="356"/>
  <c r="AS8" i="356" l="1"/>
  <c r="AS10" i="356"/>
  <c r="AS7" i="356"/>
  <c r="AS12" i="356"/>
  <c r="AS9" i="356"/>
  <c r="AS11" i="356"/>
  <c r="AS6" i="356"/>
  <c r="AB19" i="356"/>
  <c r="AC19" i="356" s="1"/>
  <c r="AB10" i="356"/>
  <c r="AC10" i="356" s="1"/>
  <c r="AB6" i="356"/>
  <c r="AC6" i="356" s="1"/>
  <c r="AB9" i="356"/>
  <c r="AC9" i="356" s="1"/>
  <c r="AB13" i="356"/>
  <c r="AC13" i="356" s="1"/>
  <c r="AB5" i="356"/>
  <c r="AC5" i="356" s="1"/>
  <c r="AB8" i="356"/>
  <c r="AC8" i="356" s="1"/>
  <c r="AB12" i="356"/>
  <c r="AC12" i="356" s="1"/>
  <c r="AB7" i="356"/>
  <c r="AC7" i="356" s="1"/>
  <c r="AB11" i="356"/>
  <c r="AC11" i="356" s="1"/>
  <c r="AB20" i="356"/>
  <c r="AC20" i="356" s="1"/>
  <c r="AB18" i="356"/>
  <c r="AC18" i="356" s="1"/>
  <c r="AB17" i="356"/>
  <c r="AC17" i="356" s="1"/>
  <c r="AB15" i="356"/>
  <c r="AC15" i="356" s="1"/>
  <c r="AB14" i="356"/>
  <c r="AC14" i="356" s="1"/>
  <c r="AB16" i="356"/>
  <c r="AC16" i="356" s="1"/>
  <c r="AR13" i="356" l="1"/>
  <c r="AS5" i="356"/>
  <c r="AS13" i="356" s="1"/>
  <c r="AB21" i="356"/>
  <c r="AC21" i="356"/>
  <c r="AD5" i="356" s="1"/>
  <c r="AD6" i="356" s="1"/>
  <c r="AD7" i="356" s="1"/>
  <c r="AD8" i="356" s="1"/>
  <c r="AD9" i="356" s="1"/>
  <c r="AD10" i="356" s="1"/>
  <c r="AD11" i="356" s="1"/>
  <c r="AD12" i="356" s="1"/>
  <c r="AD13" i="356" s="1"/>
  <c r="AD14" i="356" s="1"/>
  <c r="AD15" i="356" s="1"/>
  <c r="AD16" i="356" s="1"/>
  <c r="AD17" i="356" s="1"/>
  <c r="AD18" i="356" s="1"/>
  <c r="AD19" i="356" s="1"/>
  <c r="AD20" i="356" s="1"/>
  <c r="G41" i="345"/>
  <c r="G43" i="345"/>
  <c r="E29" i="347" l="1"/>
  <c r="L29" i="346"/>
  <c r="M29" i="346"/>
  <c r="C29" i="346"/>
  <c r="D29" i="346"/>
  <c r="E29" i="346"/>
  <c r="F29" i="346"/>
  <c r="G29" i="346"/>
  <c r="H29" i="346"/>
  <c r="I29" i="346"/>
  <c r="O30" i="345"/>
  <c r="M30" i="345"/>
  <c r="P30" i="345" s="1"/>
  <c r="P78" i="354"/>
  <c r="P79" i="354"/>
  <c r="P80" i="354"/>
  <c r="P81" i="354"/>
  <c r="P82" i="354"/>
  <c r="P83" i="354"/>
  <c r="P84" i="354"/>
  <c r="P85" i="354"/>
  <c r="P86" i="354"/>
  <c r="P87" i="354"/>
  <c r="P88" i="354"/>
  <c r="P77" i="354"/>
  <c r="N78" i="354"/>
  <c r="N79" i="354"/>
  <c r="N80" i="354"/>
  <c r="N81" i="354"/>
  <c r="N82" i="354"/>
  <c r="N83" i="354"/>
  <c r="N84" i="354"/>
  <c r="N85" i="354"/>
  <c r="N86" i="354"/>
  <c r="N87" i="354"/>
  <c r="N88" i="354"/>
  <c r="N77" i="354"/>
  <c r="P62" i="354"/>
  <c r="P63" i="354"/>
  <c r="P64" i="354"/>
  <c r="P65" i="354"/>
  <c r="P66" i="354"/>
  <c r="P67" i="354"/>
  <c r="P68" i="354"/>
  <c r="P69" i="354"/>
  <c r="P70" i="354"/>
  <c r="P71" i="354"/>
  <c r="P72" i="354"/>
  <c r="P61" i="354"/>
  <c r="N72" i="354"/>
  <c r="N71" i="354"/>
  <c r="N70" i="354"/>
  <c r="N69" i="354"/>
  <c r="N68" i="354"/>
  <c r="N67" i="354"/>
  <c r="N66" i="354"/>
  <c r="N65" i="354"/>
  <c r="N64" i="354"/>
  <c r="N63" i="354"/>
  <c r="N62" i="354"/>
  <c r="N61" i="354"/>
  <c r="P46" i="354"/>
  <c r="P47" i="354"/>
  <c r="P48" i="354"/>
  <c r="P49" i="354"/>
  <c r="P50" i="354"/>
  <c r="P51" i="354"/>
  <c r="P52" i="354"/>
  <c r="P53" i="354"/>
  <c r="P54" i="354"/>
  <c r="P55" i="354"/>
  <c r="P56" i="354"/>
  <c r="P45" i="354"/>
  <c r="N46" i="354"/>
  <c r="N47" i="354"/>
  <c r="N48" i="354"/>
  <c r="N49" i="354"/>
  <c r="N50" i="354"/>
  <c r="N51" i="354"/>
  <c r="N52" i="354"/>
  <c r="N53" i="354"/>
  <c r="N54" i="354"/>
  <c r="N55" i="354"/>
  <c r="N56" i="354"/>
  <c r="N45" i="354"/>
  <c r="N30" i="354"/>
  <c r="N29" i="354"/>
  <c r="P30" i="354"/>
  <c r="P29" i="354"/>
  <c r="K30" i="354"/>
  <c r="N30" i="344"/>
  <c r="L30" i="344"/>
  <c r="O30" i="344" s="1"/>
  <c r="H30" i="343"/>
  <c r="I30" i="343"/>
  <c r="E30" i="343"/>
  <c r="M30" i="354" l="1"/>
  <c r="O30" i="354" s="1"/>
  <c r="J89" i="354"/>
  <c r="I89" i="354"/>
  <c r="H89" i="354"/>
  <c r="G89" i="354"/>
  <c r="F89" i="354"/>
  <c r="E89" i="354"/>
  <c r="D89" i="354"/>
  <c r="C89" i="354"/>
  <c r="M88" i="354"/>
  <c r="O88" i="354" s="1"/>
  <c r="K88" i="354"/>
  <c r="K87" i="354"/>
  <c r="K86" i="354"/>
  <c r="M86" i="354" s="1"/>
  <c r="O86" i="354" s="1"/>
  <c r="K85" i="354"/>
  <c r="M85" i="354" s="1"/>
  <c r="O85" i="354" s="1"/>
  <c r="K84" i="354"/>
  <c r="M84" i="354" s="1"/>
  <c r="O84" i="354" s="1"/>
  <c r="K83" i="354"/>
  <c r="M83" i="354" s="1"/>
  <c r="O83" i="354" s="1"/>
  <c r="K82" i="354"/>
  <c r="M82" i="354" s="1"/>
  <c r="O82" i="354" s="1"/>
  <c r="K81" i="354"/>
  <c r="M81" i="354" s="1"/>
  <c r="O81" i="354" s="1"/>
  <c r="M80" i="354"/>
  <c r="O80" i="354" s="1"/>
  <c r="K80" i="354"/>
  <c r="K79" i="354"/>
  <c r="K78" i="354"/>
  <c r="M78" i="354" s="1"/>
  <c r="O78" i="354" s="1"/>
  <c r="P89" i="354"/>
  <c r="N89" i="354"/>
  <c r="K77" i="354"/>
  <c r="J73" i="354"/>
  <c r="I73" i="354"/>
  <c r="H73" i="354"/>
  <c r="G73" i="354"/>
  <c r="F73" i="354"/>
  <c r="E73" i="354"/>
  <c r="D73" i="354"/>
  <c r="C73" i="354"/>
  <c r="M72" i="354"/>
  <c r="O72" i="354" s="1"/>
  <c r="K72" i="354"/>
  <c r="M71" i="354"/>
  <c r="O71" i="354" s="1"/>
  <c r="K71" i="354"/>
  <c r="M70" i="354"/>
  <c r="O70" i="354" s="1"/>
  <c r="K70" i="354"/>
  <c r="K69" i="354"/>
  <c r="K68" i="354"/>
  <c r="M68" i="354" s="1"/>
  <c r="O68" i="354" s="1"/>
  <c r="K67" i="354"/>
  <c r="M67" i="354" s="1"/>
  <c r="O67" i="354" s="1"/>
  <c r="K66" i="354"/>
  <c r="M66" i="354" s="1"/>
  <c r="O66" i="354" s="1"/>
  <c r="K65" i="354"/>
  <c r="M64" i="354"/>
  <c r="O64" i="354" s="1"/>
  <c r="K64" i="354"/>
  <c r="K63" i="354"/>
  <c r="M63" i="354" s="1"/>
  <c r="O63" i="354" s="1"/>
  <c r="M62" i="354"/>
  <c r="O62" i="354" s="1"/>
  <c r="K62" i="354"/>
  <c r="K61" i="354"/>
  <c r="J57" i="354"/>
  <c r="I57" i="354"/>
  <c r="H57" i="354"/>
  <c r="G57" i="354"/>
  <c r="F57" i="354"/>
  <c r="E57" i="354"/>
  <c r="D57" i="354"/>
  <c r="C57" i="354"/>
  <c r="K56" i="354"/>
  <c r="M56" i="354" s="1"/>
  <c r="O56" i="354" s="1"/>
  <c r="K55" i="354"/>
  <c r="K54" i="354"/>
  <c r="M54" i="354" s="1"/>
  <c r="O54" i="354" s="1"/>
  <c r="M53" i="354"/>
  <c r="O53" i="354" s="1"/>
  <c r="K53" i="354"/>
  <c r="K52" i="354"/>
  <c r="M52" i="354" s="1"/>
  <c r="O52" i="354" s="1"/>
  <c r="K51" i="354"/>
  <c r="K50" i="354"/>
  <c r="M50" i="354" s="1"/>
  <c r="O50" i="354" s="1"/>
  <c r="K49" i="354"/>
  <c r="M49" i="354" s="1"/>
  <c r="O49" i="354" s="1"/>
  <c r="K48" i="354"/>
  <c r="M48" i="354" s="1"/>
  <c r="O48" i="354" s="1"/>
  <c r="K47" i="354"/>
  <c r="M46" i="354"/>
  <c r="O46" i="354" s="1"/>
  <c r="K46" i="354"/>
  <c r="P57" i="354"/>
  <c r="K45" i="354"/>
  <c r="N41" i="354"/>
  <c r="J41" i="354"/>
  <c r="I41" i="354"/>
  <c r="H41" i="354"/>
  <c r="G41" i="354"/>
  <c r="F41" i="354"/>
  <c r="E41" i="354"/>
  <c r="D41" i="354"/>
  <c r="C41" i="354"/>
  <c r="K29" i="354"/>
  <c r="K41" i="354" s="1"/>
  <c r="M29" i="354" l="1"/>
  <c r="M41" i="354" s="1"/>
  <c r="F42" i="354"/>
  <c r="K57" i="354"/>
  <c r="G58" i="354" s="1"/>
  <c r="K73" i="354"/>
  <c r="E74" i="354"/>
  <c r="O29" i="354"/>
  <c r="O41" i="354" s="1"/>
  <c r="D42" i="354"/>
  <c r="H42" i="354"/>
  <c r="E42" i="354"/>
  <c r="J42" i="354"/>
  <c r="J58" i="354"/>
  <c r="K74" i="354"/>
  <c r="H74" i="354"/>
  <c r="F74" i="354"/>
  <c r="J74" i="354"/>
  <c r="I74" i="354"/>
  <c r="D74" i="354"/>
  <c r="C90" i="354"/>
  <c r="G90" i="354"/>
  <c r="I42" i="354"/>
  <c r="D90" i="354"/>
  <c r="C74" i="354"/>
  <c r="G74" i="354"/>
  <c r="K89" i="354"/>
  <c r="M47" i="354"/>
  <c r="O47" i="354" s="1"/>
  <c r="M55" i="354"/>
  <c r="O55" i="354" s="1"/>
  <c r="E58" i="354"/>
  <c r="N57" i="354"/>
  <c r="M61" i="354"/>
  <c r="M69" i="354"/>
  <c r="O69" i="354" s="1"/>
  <c r="N73" i="354"/>
  <c r="P41" i="354"/>
  <c r="M45" i="354"/>
  <c r="M79" i="354"/>
  <c r="O79" i="354" s="1"/>
  <c r="M87" i="354"/>
  <c r="O87" i="354" s="1"/>
  <c r="E90" i="354"/>
  <c r="I90" i="354"/>
  <c r="C42" i="354"/>
  <c r="G42" i="354"/>
  <c r="M51" i="354"/>
  <c r="O51" i="354" s="1"/>
  <c r="M65" i="354"/>
  <c r="O65" i="354" s="1"/>
  <c r="P73" i="354"/>
  <c r="M77" i="354"/>
  <c r="F58" i="354" l="1"/>
  <c r="H58" i="354"/>
  <c r="C58" i="354"/>
  <c r="K58" i="354"/>
  <c r="D58" i="354"/>
  <c r="I58" i="354"/>
  <c r="K90" i="354"/>
  <c r="F90" i="354"/>
  <c r="J90" i="354"/>
  <c r="H90" i="354"/>
  <c r="O77" i="354"/>
  <c r="O89" i="354" s="1"/>
  <c r="M89" i="354"/>
  <c r="O45" i="354"/>
  <c r="O57" i="354" s="1"/>
  <c r="M57" i="354"/>
  <c r="K42" i="354"/>
  <c r="M73" i="354"/>
  <c r="O61" i="354"/>
  <c r="O73" i="354" s="1"/>
  <c r="C40" i="337" l="1"/>
  <c r="C42" i="337"/>
  <c r="D24" i="337" s="1"/>
  <c r="G24" i="347"/>
  <c r="D59" i="347"/>
  <c r="C59" i="347"/>
  <c r="D57" i="347"/>
  <c r="C57" i="347"/>
  <c r="E56" i="347"/>
  <c r="E55" i="347"/>
  <c r="E54" i="347"/>
  <c r="E53" i="347"/>
  <c r="E52" i="347"/>
  <c r="E51" i="347"/>
  <c r="E50" i="347"/>
  <c r="E49" i="347"/>
  <c r="E48" i="347"/>
  <c r="E47" i="347"/>
  <c r="E46" i="347"/>
  <c r="E45" i="347"/>
  <c r="J24" i="346"/>
  <c r="G24" i="346"/>
  <c r="K57" i="346"/>
  <c r="G56" i="346"/>
  <c r="F56" i="346"/>
  <c r="H56" i="346" s="1"/>
  <c r="D56" i="346"/>
  <c r="C56" i="346"/>
  <c r="E56" i="346" s="1"/>
  <c r="H55" i="346"/>
  <c r="G55" i="346"/>
  <c r="F55" i="346"/>
  <c r="D55" i="346"/>
  <c r="C55" i="346"/>
  <c r="E55" i="346" s="1"/>
  <c r="G54" i="346"/>
  <c r="H54" i="346" s="1"/>
  <c r="F54" i="346"/>
  <c r="E54" i="346"/>
  <c r="L54" i="346" s="1"/>
  <c r="D54" i="346"/>
  <c r="C54" i="346"/>
  <c r="G53" i="346"/>
  <c r="F53" i="346"/>
  <c r="H53" i="346" s="1"/>
  <c r="D53" i="346"/>
  <c r="E53" i="346" s="1"/>
  <c r="C53" i="346"/>
  <c r="G52" i="346"/>
  <c r="F52" i="346"/>
  <c r="H52" i="346" s="1"/>
  <c r="D52" i="346"/>
  <c r="C52" i="346"/>
  <c r="E52" i="346" s="1"/>
  <c r="H51" i="346"/>
  <c r="G51" i="346"/>
  <c r="F51" i="346"/>
  <c r="D51" i="346"/>
  <c r="C51" i="346"/>
  <c r="E51" i="346" s="1"/>
  <c r="G50" i="346"/>
  <c r="H50" i="346" s="1"/>
  <c r="F50" i="346"/>
  <c r="E50" i="346"/>
  <c r="L50" i="346" s="1"/>
  <c r="D50" i="346"/>
  <c r="C50" i="346"/>
  <c r="G49" i="346"/>
  <c r="F49" i="346"/>
  <c r="H49" i="346" s="1"/>
  <c r="D49" i="346"/>
  <c r="E49" i="346" s="1"/>
  <c r="C49" i="346"/>
  <c r="G48" i="346"/>
  <c r="F48" i="346"/>
  <c r="H48" i="346" s="1"/>
  <c r="D48" i="346"/>
  <c r="C48" i="346"/>
  <c r="E48" i="346" s="1"/>
  <c r="H47" i="346"/>
  <c r="G47" i="346"/>
  <c r="F47" i="346"/>
  <c r="D47" i="346"/>
  <c r="C47" i="346"/>
  <c r="E47" i="346" s="1"/>
  <c r="G46" i="346"/>
  <c r="H46" i="346" s="1"/>
  <c r="F46" i="346"/>
  <c r="E46" i="346"/>
  <c r="L46" i="346" s="1"/>
  <c r="D46" i="346"/>
  <c r="C46" i="346"/>
  <c r="G45" i="346"/>
  <c r="G57" i="346" s="1"/>
  <c r="F45" i="346"/>
  <c r="F57" i="346" s="1"/>
  <c r="D45" i="346"/>
  <c r="D59" i="346" s="1"/>
  <c r="C45" i="346"/>
  <c r="C57" i="346" s="1"/>
  <c r="J60" i="345"/>
  <c r="I60" i="345"/>
  <c r="H60" i="345"/>
  <c r="G60" i="345"/>
  <c r="F60" i="345"/>
  <c r="E60" i="345"/>
  <c r="D60" i="345"/>
  <c r="C60" i="345"/>
  <c r="J58" i="345"/>
  <c r="I58" i="345"/>
  <c r="H58" i="345"/>
  <c r="G58" i="345"/>
  <c r="F58" i="345"/>
  <c r="E58" i="345"/>
  <c r="D58" i="345"/>
  <c r="C58" i="345"/>
  <c r="M57" i="345"/>
  <c r="K57" i="345"/>
  <c r="M56" i="345"/>
  <c r="K56" i="345"/>
  <c r="N56" i="345" s="1"/>
  <c r="M55" i="345"/>
  <c r="K55" i="345"/>
  <c r="M54" i="345"/>
  <c r="K54" i="345"/>
  <c r="N54" i="345" s="1"/>
  <c r="M53" i="345"/>
  <c r="K53" i="345"/>
  <c r="M52" i="345"/>
  <c r="K52" i="345"/>
  <c r="N52" i="345" s="1"/>
  <c r="M51" i="345"/>
  <c r="K51" i="345"/>
  <c r="M50" i="345"/>
  <c r="K50" i="345"/>
  <c r="N50" i="345" s="1"/>
  <c r="M49" i="345"/>
  <c r="K49" i="345"/>
  <c r="M48" i="345"/>
  <c r="K48" i="345"/>
  <c r="N48" i="345" s="1"/>
  <c r="M47" i="345"/>
  <c r="K47" i="345"/>
  <c r="M46" i="345"/>
  <c r="K46" i="345"/>
  <c r="L60" i="344"/>
  <c r="K60" i="344"/>
  <c r="J60" i="344"/>
  <c r="I60" i="344"/>
  <c r="H60" i="344"/>
  <c r="G60" i="344"/>
  <c r="F60" i="344"/>
  <c r="E60" i="344"/>
  <c r="D60" i="344"/>
  <c r="C60" i="344"/>
  <c r="L58" i="344"/>
  <c r="K58" i="344"/>
  <c r="J58" i="344"/>
  <c r="I58" i="344"/>
  <c r="H58" i="344"/>
  <c r="G58" i="344"/>
  <c r="F58" i="344"/>
  <c r="E58" i="344"/>
  <c r="D58" i="344"/>
  <c r="C58" i="344"/>
  <c r="O57" i="344"/>
  <c r="P57" i="344" s="1"/>
  <c r="M57" i="344"/>
  <c r="O56" i="344"/>
  <c r="M56" i="344"/>
  <c r="O55" i="344"/>
  <c r="M55" i="344"/>
  <c r="O54" i="344"/>
  <c r="M54" i="344"/>
  <c r="P54" i="344" s="1"/>
  <c r="P53" i="344"/>
  <c r="O53" i="344"/>
  <c r="M53" i="344"/>
  <c r="O52" i="344"/>
  <c r="M52" i="344"/>
  <c r="O51" i="344"/>
  <c r="M51" i="344"/>
  <c r="O50" i="344"/>
  <c r="M50" i="344"/>
  <c r="P50" i="344" s="1"/>
  <c r="O49" i="344"/>
  <c r="M49" i="344"/>
  <c r="O48" i="344"/>
  <c r="M48" i="344"/>
  <c r="O47" i="344"/>
  <c r="M47" i="344"/>
  <c r="O46" i="344"/>
  <c r="M46" i="344"/>
  <c r="G60" i="343"/>
  <c r="F60" i="343"/>
  <c r="D60" i="343"/>
  <c r="C60" i="343"/>
  <c r="G58" i="343"/>
  <c r="F58" i="343"/>
  <c r="D58" i="343"/>
  <c r="C58" i="343"/>
  <c r="H57" i="343"/>
  <c r="E57" i="343"/>
  <c r="H56" i="343"/>
  <c r="E56" i="343"/>
  <c r="I56" i="343" s="1"/>
  <c r="H55" i="343"/>
  <c r="E55" i="343"/>
  <c r="I55" i="343" s="1"/>
  <c r="H54" i="343"/>
  <c r="I54" i="343" s="1"/>
  <c r="E54" i="343"/>
  <c r="H53" i="343"/>
  <c r="E53" i="343"/>
  <c r="H52" i="343"/>
  <c r="E52" i="343"/>
  <c r="H51" i="343"/>
  <c r="E51" i="343"/>
  <c r="I51" i="343" s="1"/>
  <c r="I50" i="343"/>
  <c r="H50" i="343"/>
  <c r="E50" i="343"/>
  <c r="H49" i="343"/>
  <c r="E49" i="343"/>
  <c r="H48" i="343"/>
  <c r="E48" i="343"/>
  <c r="I48" i="343" s="1"/>
  <c r="H47" i="343"/>
  <c r="E47" i="343"/>
  <c r="I47" i="343" s="1"/>
  <c r="H46" i="343"/>
  <c r="E46" i="343"/>
  <c r="M60" i="345" l="1"/>
  <c r="N53" i="345"/>
  <c r="F59" i="344"/>
  <c r="D59" i="344"/>
  <c r="H59" i="344"/>
  <c r="L59" i="344"/>
  <c r="I59" i="344"/>
  <c r="J59" i="344"/>
  <c r="O58" i="344"/>
  <c r="P47" i="344"/>
  <c r="P49" i="344"/>
  <c r="P51" i="344"/>
  <c r="P55" i="344"/>
  <c r="N46" i="345"/>
  <c r="N47" i="345"/>
  <c r="N51" i="345"/>
  <c r="N55" i="345"/>
  <c r="E59" i="347"/>
  <c r="E57" i="347"/>
  <c r="I47" i="346"/>
  <c r="M47" i="346" s="1"/>
  <c r="L47" i="346"/>
  <c r="L53" i="346"/>
  <c r="I53" i="346"/>
  <c r="M53" i="346" s="1"/>
  <c r="I55" i="346"/>
  <c r="M55" i="346" s="1"/>
  <c r="L55" i="346"/>
  <c r="L48" i="346"/>
  <c r="I48" i="346"/>
  <c r="M48" i="346" s="1"/>
  <c r="L56" i="346"/>
  <c r="I56" i="346"/>
  <c r="M56" i="346" s="1"/>
  <c r="L49" i="346"/>
  <c r="I49" i="346"/>
  <c r="M49" i="346" s="1"/>
  <c r="I51" i="346"/>
  <c r="M51" i="346" s="1"/>
  <c r="L51" i="346"/>
  <c r="L52" i="346"/>
  <c r="I52" i="346"/>
  <c r="M52" i="346" s="1"/>
  <c r="H45" i="346"/>
  <c r="D57" i="346"/>
  <c r="F59" i="346"/>
  <c r="E45" i="346"/>
  <c r="C59" i="346"/>
  <c r="G59" i="346"/>
  <c r="I46" i="346"/>
  <c r="M46" i="346" s="1"/>
  <c r="I50" i="346"/>
  <c r="M50" i="346" s="1"/>
  <c r="I54" i="346"/>
  <c r="M54" i="346" s="1"/>
  <c r="N57" i="345"/>
  <c r="K60" i="345"/>
  <c r="N49" i="345"/>
  <c r="K58" i="345"/>
  <c r="C59" i="345" s="1"/>
  <c r="M58" i="345"/>
  <c r="P56" i="344"/>
  <c r="M60" i="344"/>
  <c r="P52" i="344"/>
  <c r="O60" i="344"/>
  <c r="P48" i="344"/>
  <c r="P46" i="344"/>
  <c r="M58" i="344"/>
  <c r="E60" i="343"/>
  <c r="I49" i="343"/>
  <c r="H58" i="343"/>
  <c r="I53" i="343"/>
  <c r="I46" i="343"/>
  <c r="I60" i="343" s="1"/>
  <c r="I52" i="343"/>
  <c r="I57" i="343"/>
  <c r="E58" i="343"/>
  <c r="I58" i="343"/>
  <c r="H60" i="343"/>
  <c r="I59" i="345" l="1"/>
  <c r="E59" i="345"/>
  <c r="G59" i="344"/>
  <c r="K59" i="344"/>
  <c r="E59" i="344"/>
  <c r="C59" i="344"/>
  <c r="G59" i="345"/>
  <c r="N60" i="345"/>
  <c r="H59" i="346"/>
  <c r="H57" i="346"/>
  <c r="E59" i="346"/>
  <c r="E57" i="346"/>
  <c r="L57" i="346" s="1"/>
  <c r="I45" i="346"/>
  <c r="L45" i="346"/>
  <c r="D59" i="345"/>
  <c r="H59" i="345"/>
  <c r="J59" i="345"/>
  <c r="N58" i="345"/>
  <c r="F59" i="345"/>
  <c r="P60" i="344"/>
  <c r="P58" i="344"/>
  <c r="I59" i="346" l="1"/>
  <c r="M45" i="346"/>
  <c r="I57" i="346"/>
  <c r="M57" i="346" s="1"/>
  <c r="D41" i="344" l="1"/>
  <c r="G41" i="344"/>
  <c r="H41" i="344"/>
  <c r="K41" i="344"/>
  <c r="E41" i="344"/>
  <c r="F41" i="344"/>
  <c r="I41" i="344"/>
  <c r="J41" i="344"/>
  <c r="M29" i="345"/>
  <c r="J41" i="345"/>
  <c r="D93" i="347"/>
  <c r="C93" i="347"/>
  <c r="D91" i="347"/>
  <c r="C91" i="347"/>
  <c r="E90" i="347"/>
  <c r="E89" i="347"/>
  <c r="E88" i="347"/>
  <c r="E87" i="347"/>
  <c r="E86" i="347"/>
  <c r="E85" i="347"/>
  <c r="E84" i="347"/>
  <c r="E83" i="347"/>
  <c r="E82" i="347"/>
  <c r="E81" i="347"/>
  <c r="E91" i="347"/>
  <c r="E80" i="347"/>
  <c r="E79" i="347"/>
  <c r="D76" i="347"/>
  <c r="C76" i="347"/>
  <c r="D74" i="347"/>
  <c r="C74" i="347"/>
  <c r="E73" i="347"/>
  <c r="E72" i="347"/>
  <c r="E71" i="347"/>
  <c r="E70" i="347"/>
  <c r="E69" i="347"/>
  <c r="E68" i="347"/>
  <c r="E67" i="347"/>
  <c r="E66" i="347"/>
  <c r="E65" i="347"/>
  <c r="E64" i="347"/>
  <c r="E76" i="347" s="1"/>
  <c r="E63" i="347"/>
  <c r="E62" i="347"/>
  <c r="D42" i="347"/>
  <c r="C42" i="347"/>
  <c r="D40" i="347"/>
  <c r="C40" i="347"/>
  <c r="E28" i="347"/>
  <c r="K91" i="346"/>
  <c r="G90" i="346"/>
  <c r="H90" i="346" s="1"/>
  <c r="F90" i="346"/>
  <c r="D90" i="346"/>
  <c r="C90" i="346"/>
  <c r="G89" i="346"/>
  <c r="F89" i="346"/>
  <c r="D89" i="346"/>
  <c r="C89" i="346"/>
  <c r="G88" i="346"/>
  <c r="F88" i="346"/>
  <c r="D88" i="346"/>
  <c r="C88" i="346"/>
  <c r="G87" i="346"/>
  <c r="F87" i="346"/>
  <c r="D87" i="346"/>
  <c r="C87" i="346"/>
  <c r="G86" i="346"/>
  <c r="F86" i="346"/>
  <c r="D86" i="346"/>
  <c r="C86" i="346"/>
  <c r="G85" i="346"/>
  <c r="F85" i="346"/>
  <c r="D85" i="346"/>
  <c r="C85" i="346"/>
  <c r="G84" i="346"/>
  <c r="F84" i="346"/>
  <c r="D84" i="346"/>
  <c r="E84" i="346" s="1"/>
  <c r="C84" i="346"/>
  <c r="G83" i="346"/>
  <c r="F83" i="346"/>
  <c r="D83" i="346"/>
  <c r="E83" i="346" s="1"/>
  <c r="C83" i="346"/>
  <c r="G82" i="346"/>
  <c r="F82" i="346"/>
  <c r="D82" i="346"/>
  <c r="E82" i="346" s="1"/>
  <c r="L82" i="346" s="1"/>
  <c r="C82" i="346"/>
  <c r="G81" i="346"/>
  <c r="H81" i="346" s="1"/>
  <c r="F81" i="346"/>
  <c r="D81" i="346"/>
  <c r="E81" i="346" s="1"/>
  <c r="C81" i="346"/>
  <c r="G80" i="346"/>
  <c r="F80" i="346"/>
  <c r="D80" i="346"/>
  <c r="E80" i="346" s="1"/>
  <c r="C80" i="346"/>
  <c r="G79" i="346"/>
  <c r="G91" i="346" s="1"/>
  <c r="F79" i="346"/>
  <c r="D79" i="346"/>
  <c r="D93" i="346" s="1"/>
  <c r="C79" i="346"/>
  <c r="K74" i="346"/>
  <c r="G73" i="346"/>
  <c r="F73" i="346"/>
  <c r="D73" i="346"/>
  <c r="C73" i="346"/>
  <c r="G72" i="346"/>
  <c r="F72" i="346"/>
  <c r="D72" i="346"/>
  <c r="C72" i="346"/>
  <c r="E72" i="346" s="1"/>
  <c r="L72" i="346" s="1"/>
  <c r="G71" i="346"/>
  <c r="F71" i="346"/>
  <c r="D71" i="346"/>
  <c r="C71" i="346"/>
  <c r="E71" i="346" s="1"/>
  <c r="G70" i="346"/>
  <c r="F70" i="346"/>
  <c r="D70" i="346"/>
  <c r="C70" i="346"/>
  <c r="E70" i="346" s="1"/>
  <c r="G69" i="346"/>
  <c r="F69" i="346"/>
  <c r="D69" i="346"/>
  <c r="C69" i="346"/>
  <c r="G68" i="346"/>
  <c r="F68" i="346"/>
  <c r="D68" i="346"/>
  <c r="C68" i="346"/>
  <c r="G67" i="346"/>
  <c r="F67" i="346"/>
  <c r="D67" i="346"/>
  <c r="C67" i="346"/>
  <c r="E67" i="346" s="1"/>
  <c r="L67" i="346" s="1"/>
  <c r="G66" i="346"/>
  <c r="F66" i="346"/>
  <c r="D66" i="346"/>
  <c r="C66" i="346"/>
  <c r="G65" i="346"/>
  <c r="F65" i="346"/>
  <c r="D65" i="346"/>
  <c r="C65" i="346"/>
  <c r="G64" i="346"/>
  <c r="F64" i="346"/>
  <c r="D64" i="346"/>
  <c r="C64" i="346"/>
  <c r="G63" i="346"/>
  <c r="F63" i="346"/>
  <c r="H63" i="346" s="1"/>
  <c r="D63" i="346"/>
  <c r="C63" i="346"/>
  <c r="G62" i="346"/>
  <c r="F62" i="346"/>
  <c r="H62" i="346" s="1"/>
  <c r="D62" i="346"/>
  <c r="C62" i="346"/>
  <c r="K40" i="346"/>
  <c r="G28" i="346"/>
  <c r="F28" i="346"/>
  <c r="D28" i="346"/>
  <c r="C28" i="346"/>
  <c r="I94" i="345"/>
  <c r="H94" i="345"/>
  <c r="G94" i="345"/>
  <c r="F94" i="345"/>
  <c r="E94" i="345"/>
  <c r="D94" i="345"/>
  <c r="C94" i="345"/>
  <c r="I92" i="345"/>
  <c r="H92" i="345"/>
  <c r="G92" i="345"/>
  <c r="F92" i="345"/>
  <c r="E92" i="345"/>
  <c r="D92" i="345"/>
  <c r="C92" i="345"/>
  <c r="M91" i="345"/>
  <c r="N91" i="345" s="1"/>
  <c r="J91" i="345"/>
  <c r="M90" i="345"/>
  <c r="J90" i="345"/>
  <c r="M89" i="345"/>
  <c r="N89" i="345" s="1"/>
  <c r="J89" i="345"/>
  <c r="M88" i="345"/>
  <c r="J88" i="345"/>
  <c r="M87" i="345"/>
  <c r="N87" i="345" s="1"/>
  <c r="J87" i="345"/>
  <c r="M86" i="345"/>
  <c r="J86" i="345"/>
  <c r="M85" i="345"/>
  <c r="N85" i="345" s="1"/>
  <c r="J85" i="345"/>
  <c r="M84" i="345"/>
  <c r="J84" i="345"/>
  <c r="M83" i="345"/>
  <c r="N83" i="345" s="1"/>
  <c r="J83" i="345"/>
  <c r="M82" i="345"/>
  <c r="J82" i="345"/>
  <c r="M81" i="345"/>
  <c r="N81" i="345" s="1"/>
  <c r="J81" i="345"/>
  <c r="M80" i="345"/>
  <c r="J80" i="345"/>
  <c r="J92" i="345" s="1"/>
  <c r="J77" i="345"/>
  <c r="I77" i="345"/>
  <c r="H77" i="345"/>
  <c r="G77" i="345"/>
  <c r="F77" i="345"/>
  <c r="E77" i="345"/>
  <c r="D77" i="345"/>
  <c r="C77" i="345"/>
  <c r="J75" i="345"/>
  <c r="I75" i="345"/>
  <c r="H75" i="345"/>
  <c r="G75" i="345"/>
  <c r="F75" i="345"/>
  <c r="E75" i="345"/>
  <c r="D75" i="345"/>
  <c r="C75" i="345"/>
  <c r="M74" i="345"/>
  <c r="N74" i="345" s="1"/>
  <c r="K74" i="345"/>
  <c r="M73" i="345"/>
  <c r="K73" i="345"/>
  <c r="M72" i="345"/>
  <c r="N72" i="345" s="1"/>
  <c r="K72" i="345"/>
  <c r="M71" i="345"/>
  <c r="K71" i="345"/>
  <c r="M70" i="345"/>
  <c r="N70" i="345" s="1"/>
  <c r="K70" i="345"/>
  <c r="M69" i="345"/>
  <c r="K69" i="345"/>
  <c r="M68" i="345"/>
  <c r="N68" i="345" s="1"/>
  <c r="K68" i="345"/>
  <c r="M67" i="345"/>
  <c r="K67" i="345"/>
  <c r="M66" i="345"/>
  <c r="N66" i="345" s="1"/>
  <c r="K66" i="345"/>
  <c r="M65" i="345"/>
  <c r="K65" i="345"/>
  <c r="M64" i="345"/>
  <c r="N64" i="345" s="1"/>
  <c r="K64" i="345"/>
  <c r="M63" i="345"/>
  <c r="K63" i="345"/>
  <c r="K77" i="345" s="1"/>
  <c r="L43" i="345"/>
  <c r="K43" i="345"/>
  <c r="J43" i="345"/>
  <c r="I43" i="345"/>
  <c r="F43" i="345"/>
  <c r="E43" i="345"/>
  <c r="D43" i="345"/>
  <c r="C43" i="345"/>
  <c r="L41" i="345"/>
  <c r="K41" i="345"/>
  <c r="I41" i="345"/>
  <c r="F41" i="345"/>
  <c r="E41" i="345"/>
  <c r="D41" i="345"/>
  <c r="C41" i="345"/>
  <c r="O29" i="345"/>
  <c r="J94" i="344"/>
  <c r="I94" i="344"/>
  <c r="H94" i="344"/>
  <c r="G94" i="344"/>
  <c r="F94" i="344"/>
  <c r="E94" i="344"/>
  <c r="D94" i="344"/>
  <c r="C94" i="344"/>
  <c r="J92" i="344"/>
  <c r="I92" i="344"/>
  <c r="H92" i="344"/>
  <c r="G92" i="344"/>
  <c r="F92" i="344"/>
  <c r="E92" i="344"/>
  <c r="D92" i="344"/>
  <c r="C92" i="344"/>
  <c r="O91" i="344"/>
  <c r="K91" i="344"/>
  <c r="O90" i="344"/>
  <c r="K90" i="344"/>
  <c r="O89" i="344"/>
  <c r="K89" i="344"/>
  <c r="O88" i="344"/>
  <c r="K88" i="344"/>
  <c r="O87" i="344"/>
  <c r="K87" i="344"/>
  <c r="K94" i="344" s="1"/>
  <c r="O86" i="344"/>
  <c r="K86" i="344"/>
  <c r="P86" i="344" s="1"/>
  <c r="O85" i="344"/>
  <c r="P85" i="344" s="1"/>
  <c r="K85" i="344"/>
  <c r="O84" i="344"/>
  <c r="K84" i="344"/>
  <c r="O83" i="344"/>
  <c r="P83" i="344" s="1"/>
  <c r="K83" i="344"/>
  <c r="O82" i="344"/>
  <c r="K82" i="344"/>
  <c r="O81" i="344"/>
  <c r="P81" i="344" s="1"/>
  <c r="K81" i="344"/>
  <c r="O80" i="344"/>
  <c r="K80" i="344"/>
  <c r="L77" i="344"/>
  <c r="K77" i="344"/>
  <c r="J77" i="344"/>
  <c r="I77" i="344"/>
  <c r="H77" i="344"/>
  <c r="G77" i="344"/>
  <c r="F77" i="344"/>
  <c r="E77" i="344"/>
  <c r="D77" i="344"/>
  <c r="C77" i="344"/>
  <c r="L75" i="344"/>
  <c r="K75" i="344"/>
  <c r="J75" i="344"/>
  <c r="I75" i="344"/>
  <c r="H75" i="344"/>
  <c r="G75" i="344"/>
  <c r="F75" i="344"/>
  <c r="E75" i="344"/>
  <c r="D75" i="344"/>
  <c r="C75" i="344"/>
  <c r="O74" i="344"/>
  <c r="P74" i="344" s="1"/>
  <c r="M74" i="344"/>
  <c r="O73" i="344"/>
  <c r="M73" i="344"/>
  <c r="O72" i="344"/>
  <c r="P72" i="344" s="1"/>
  <c r="M72" i="344"/>
  <c r="O71" i="344"/>
  <c r="M71" i="344"/>
  <c r="O70" i="344"/>
  <c r="P70" i="344" s="1"/>
  <c r="M70" i="344"/>
  <c r="O69" i="344"/>
  <c r="M69" i="344"/>
  <c r="P69" i="344" s="1"/>
  <c r="O68" i="344"/>
  <c r="M68" i="344"/>
  <c r="O67" i="344"/>
  <c r="M67" i="344"/>
  <c r="O66" i="344"/>
  <c r="M66" i="344"/>
  <c r="O65" i="344"/>
  <c r="M65" i="344"/>
  <c r="M77" i="344" s="1"/>
  <c r="O64" i="344"/>
  <c r="M64" i="344"/>
  <c r="P64" i="344" s="1"/>
  <c r="O63" i="344"/>
  <c r="M63" i="344"/>
  <c r="K43" i="344"/>
  <c r="J43" i="344"/>
  <c r="I43" i="344"/>
  <c r="H43" i="344"/>
  <c r="G43" i="344"/>
  <c r="F43" i="344"/>
  <c r="E43" i="344"/>
  <c r="D43" i="344"/>
  <c r="N29" i="344"/>
  <c r="L29" i="344"/>
  <c r="G94" i="343"/>
  <c r="F94" i="343"/>
  <c r="D94" i="343"/>
  <c r="C94" i="343"/>
  <c r="G92" i="343"/>
  <c r="F92" i="343"/>
  <c r="D92" i="343"/>
  <c r="C92" i="343"/>
  <c r="H91" i="343"/>
  <c r="E91" i="343"/>
  <c r="I91" i="343"/>
  <c r="H90" i="343"/>
  <c r="I90" i="343"/>
  <c r="E90" i="343"/>
  <c r="H89" i="343"/>
  <c r="E89" i="343"/>
  <c r="I89" i="343"/>
  <c r="H88" i="343"/>
  <c r="E88" i="343"/>
  <c r="H87" i="343"/>
  <c r="E87" i="343"/>
  <c r="I87" i="343"/>
  <c r="H86" i="343"/>
  <c r="E86" i="343"/>
  <c r="I86" i="343"/>
  <c r="H85" i="343"/>
  <c r="E85" i="343"/>
  <c r="H84" i="343"/>
  <c r="E84" i="343"/>
  <c r="I84" i="343"/>
  <c r="I83" i="343"/>
  <c r="H83" i="343"/>
  <c r="E83" i="343"/>
  <c r="H82" i="343"/>
  <c r="E82" i="343"/>
  <c r="H81" i="343"/>
  <c r="E81" i="343"/>
  <c r="H80" i="343"/>
  <c r="E80" i="343"/>
  <c r="G77" i="343"/>
  <c r="F77" i="343"/>
  <c r="D77" i="343"/>
  <c r="C77" i="343"/>
  <c r="G75" i="343"/>
  <c r="F75" i="343"/>
  <c r="D75" i="343"/>
  <c r="C75" i="343"/>
  <c r="H74" i="343"/>
  <c r="E74" i="343"/>
  <c r="I74" i="343" s="1"/>
  <c r="H73" i="343"/>
  <c r="E73" i="343"/>
  <c r="I73" i="343"/>
  <c r="H72" i="343"/>
  <c r="E72" i="343"/>
  <c r="I72" i="343" s="1"/>
  <c r="H71" i="343"/>
  <c r="I71" i="343"/>
  <c r="E71" i="343"/>
  <c r="H70" i="343"/>
  <c r="E70" i="343"/>
  <c r="I70" i="343" s="1"/>
  <c r="H69" i="343"/>
  <c r="E69" i="343"/>
  <c r="H68" i="343"/>
  <c r="E68" i="343"/>
  <c r="I68" i="343"/>
  <c r="H67" i="343"/>
  <c r="E67" i="343"/>
  <c r="I67" i="343"/>
  <c r="H66" i="343"/>
  <c r="I66" i="343" s="1"/>
  <c r="E66" i="343"/>
  <c r="H65" i="343"/>
  <c r="E65" i="343"/>
  <c r="I65" i="343"/>
  <c r="H64" i="343"/>
  <c r="E64" i="343"/>
  <c r="I64" i="343" s="1"/>
  <c r="H63" i="343"/>
  <c r="H75" i="343" s="1"/>
  <c r="E63" i="343"/>
  <c r="E75" i="343" s="1"/>
  <c r="G43" i="343"/>
  <c r="F43" i="343"/>
  <c r="D43" i="343"/>
  <c r="C43" i="343"/>
  <c r="G41" i="343"/>
  <c r="F41" i="343"/>
  <c r="D41" i="343"/>
  <c r="C41" i="343"/>
  <c r="H29" i="343"/>
  <c r="H43" i="343" s="1"/>
  <c r="E29" i="343"/>
  <c r="E93" i="347"/>
  <c r="H67" i="346"/>
  <c r="P63" i="344"/>
  <c r="H92" i="343"/>
  <c r="I81" i="343"/>
  <c r="H94" i="343"/>
  <c r="I69" i="343"/>
  <c r="I88" i="343"/>
  <c r="I63" i="343"/>
  <c r="I77" i="343" s="1"/>
  <c r="I82" i="343"/>
  <c r="E92" i="343"/>
  <c r="I80" i="343"/>
  <c r="E94" i="343"/>
  <c r="I85" i="343"/>
  <c r="H65" i="346"/>
  <c r="H89" i="346"/>
  <c r="E74" i="347"/>
  <c r="I92" i="343"/>
  <c r="I94" i="343"/>
  <c r="D42" i="337"/>
  <c r="D40" i="337"/>
  <c r="E40" i="337"/>
  <c r="F42" i="337"/>
  <c r="E42" i="337"/>
  <c r="F40" i="337"/>
  <c r="C43" i="344"/>
  <c r="C41" i="344"/>
  <c r="K75" i="345" l="1"/>
  <c r="K76" i="345" s="1"/>
  <c r="N90" i="345"/>
  <c r="F76" i="344"/>
  <c r="G76" i="344"/>
  <c r="K92" i="344"/>
  <c r="P65" i="344"/>
  <c r="P89" i="344"/>
  <c r="M75" i="344"/>
  <c r="P73" i="344"/>
  <c r="P82" i="344"/>
  <c r="P66" i="344"/>
  <c r="P77" i="344" s="1"/>
  <c r="P68" i="344"/>
  <c r="P88" i="344"/>
  <c r="P90" i="344"/>
  <c r="P67" i="344"/>
  <c r="P87" i="344"/>
  <c r="P91" i="344"/>
  <c r="P71" i="344"/>
  <c r="P84" i="344"/>
  <c r="F93" i="345"/>
  <c r="I93" i="345"/>
  <c r="E93" i="345"/>
  <c r="J93" i="345"/>
  <c r="H93" i="345"/>
  <c r="C93" i="345"/>
  <c r="G93" i="345"/>
  <c r="D93" i="345"/>
  <c r="J94" i="345"/>
  <c r="N65" i="345"/>
  <c r="N67" i="345"/>
  <c r="N69" i="345"/>
  <c r="N71" i="345"/>
  <c r="N73" i="345"/>
  <c r="N82" i="345"/>
  <c r="N84" i="345"/>
  <c r="N86" i="345"/>
  <c r="N88" i="345"/>
  <c r="O29" i="344"/>
  <c r="E40" i="347"/>
  <c r="P29" i="345"/>
  <c r="E42" i="347"/>
  <c r="D24" i="347" s="1"/>
  <c r="H64" i="346"/>
  <c r="H84" i="346"/>
  <c r="I84" i="346" s="1"/>
  <c r="M84" i="346" s="1"/>
  <c r="H87" i="346"/>
  <c r="E86" i="346"/>
  <c r="L86" i="346" s="1"/>
  <c r="E87" i="346"/>
  <c r="L87" i="346" s="1"/>
  <c r="E88" i="346"/>
  <c r="E89" i="346"/>
  <c r="L89" i="346" s="1"/>
  <c r="E90" i="346"/>
  <c r="G76" i="345"/>
  <c r="C76" i="345"/>
  <c r="M41" i="345"/>
  <c r="H42" i="345" s="1"/>
  <c r="M43" i="345"/>
  <c r="M94" i="345"/>
  <c r="L41" i="344"/>
  <c r="L43" i="344"/>
  <c r="E63" i="346"/>
  <c r="L63" i="346" s="1"/>
  <c r="I75" i="343"/>
  <c r="E77" i="343"/>
  <c r="O75" i="344"/>
  <c r="F76" i="346"/>
  <c r="H66" i="346"/>
  <c r="H68" i="346"/>
  <c r="H69" i="346"/>
  <c r="H73" i="346"/>
  <c r="H77" i="343"/>
  <c r="M77" i="345"/>
  <c r="O41" i="345"/>
  <c r="D40" i="346"/>
  <c r="I89" i="346"/>
  <c r="M89" i="346" s="1"/>
  <c r="I29" i="343"/>
  <c r="H71" i="346"/>
  <c r="I71" i="346" s="1"/>
  <c r="M71" i="346" s="1"/>
  <c r="H72" i="346"/>
  <c r="I72" i="346" s="1"/>
  <c r="M72" i="346" s="1"/>
  <c r="H82" i="346"/>
  <c r="I82" i="346" s="1"/>
  <c r="M82" i="346" s="1"/>
  <c r="H83" i="346"/>
  <c r="D91" i="346"/>
  <c r="H88" i="346"/>
  <c r="E66" i="346"/>
  <c r="L66" i="346" s="1"/>
  <c r="E68" i="346"/>
  <c r="L68" i="346" s="1"/>
  <c r="C91" i="346"/>
  <c r="H86" i="346"/>
  <c r="L70" i="346"/>
  <c r="L90" i="346"/>
  <c r="I90" i="346"/>
  <c r="M90" i="346" s="1"/>
  <c r="P80" i="344"/>
  <c r="O94" i="344"/>
  <c r="M75" i="345"/>
  <c r="N63" i="345"/>
  <c r="C40" i="346"/>
  <c r="C42" i="346"/>
  <c r="L71" i="346"/>
  <c r="D42" i="346"/>
  <c r="P75" i="344"/>
  <c r="I63" i="346"/>
  <c r="M63" i="346" s="1"/>
  <c r="F93" i="346"/>
  <c r="O77" i="344"/>
  <c r="O43" i="345"/>
  <c r="L81" i="346"/>
  <c r="I81" i="346"/>
  <c r="M81" i="346" s="1"/>
  <c r="O92" i="344"/>
  <c r="E43" i="343"/>
  <c r="M92" i="345"/>
  <c r="N80" i="345"/>
  <c r="E64" i="346"/>
  <c r="C74" i="346"/>
  <c r="C76" i="346"/>
  <c r="E73" i="346"/>
  <c r="H80" i="346"/>
  <c r="I80" i="346" s="1"/>
  <c r="M80" i="346" s="1"/>
  <c r="E85" i="346"/>
  <c r="I86" i="346"/>
  <c r="M86" i="346" s="1"/>
  <c r="E28" i="346"/>
  <c r="I67" i="346"/>
  <c r="M67" i="346" s="1"/>
  <c r="L83" i="346"/>
  <c r="I83" i="346"/>
  <c r="M83" i="346" s="1"/>
  <c r="F42" i="346"/>
  <c r="F40" i="346"/>
  <c r="D76" i="346"/>
  <c r="D74" i="346"/>
  <c r="E62" i="346"/>
  <c r="C93" i="346"/>
  <c r="G93" i="346"/>
  <c r="H79" i="346"/>
  <c r="I88" i="346"/>
  <c r="M88" i="346" s="1"/>
  <c r="L88" i="346"/>
  <c r="L84" i="346"/>
  <c r="F91" i="346"/>
  <c r="L80" i="346"/>
  <c r="G76" i="346"/>
  <c r="H28" i="346"/>
  <c r="E41" i="343"/>
  <c r="N43" i="344"/>
  <c r="F74" i="346"/>
  <c r="E65" i="346"/>
  <c r="E69" i="346"/>
  <c r="H70" i="346"/>
  <c r="I70" i="346" s="1"/>
  <c r="M70" i="346" s="1"/>
  <c r="G74" i="346"/>
  <c r="E79" i="346"/>
  <c r="H85" i="346"/>
  <c r="N41" i="344"/>
  <c r="G42" i="346"/>
  <c r="H41" i="343"/>
  <c r="G40" i="346"/>
  <c r="I76" i="345" l="1"/>
  <c r="D76" i="345"/>
  <c r="H76" i="345"/>
  <c r="E76" i="345"/>
  <c r="F76" i="345"/>
  <c r="J76" i="345"/>
  <c r="F93" i="344"/>
  <c r="C93" i="344"/>
  <c r="H93" i="344"/>
  <c r="D93" i="344"/>
  <c r="G93" i="344"/>
  <c r="J93" i="344"/>
  <c r="I93" i="344"/>
  <c r="E76" i="344"/>
  <c r="L76" i="344"/>
  <c r="C76" i="344"/>
  <c r="H76" i="344"/>
  <c r="I76" i="344"/>
  <c r="M76" i="344"/>
  <c r="D76" i="344"/>
  <c r="K76" i="344"/>
  <c r="J76" i="344"/>
  <c r="E93" i="344"/>
  <c r="L42" i="345"/>
  <c r="G42" i="345"/>
  <c r="K42" i="344"/>
  <c r="C42" i="345"/>
  <c r="D42" i="345"/>
  <c r="I42" i="345"/>
  <c r="K42" i="345"/>
  <c r="G42" i="344"/>
  <c r="C42" i="344"/>
  <c r="D42" i="344"/>
  <c r="H42" i="344"/>
  <c r="J42" i="344"/>
  <c r="F42" i="344"/>
  <c r="I42" i="344"/>
  <c r="I87" i="346"/>
  <c r="M87" i="346" s="1"/>
  <c r="H42" i="346"/>
  <c r="F42" i="345"/>
  <c r="P41" i="345"/>
  <c r="J42" i="345"/>
  <c r="K59" i="345"/>
  <c r="E42" i="345"/>
  <c r="P43" i="345"/>
  <c r="O41" i="344"/>
  <c r="O43" i="344"/>
  <c r="E42" i="344"/>
  <c r="M59" i="344"/>
  <c r="I68" i="346"/>
  <c r="M68" i="346" s="1"/>
  <c r="I41" i="343"/>
  <c r="I43" i="343"/>
  <c r="D24" i="343" s="1"/>
  <c r="H76" i="346"/>
  <c r="H74" i="346"/>
  <c r="I66" i="346"/>
  <c r="M66" i="346" s="1"/>
  <c r="I65" i="346"/>
  <c r="M65" i="346" s="1"/>
  <c r="L65" i="346"/>
  <c r="N75" i="345"/>
  <c r="N77" i="345"/>
  <c r="H40" i="346"/>
  <c r="E42" i="346"/>
  <c r="I28" i="346"/>
  <c r="M28" i="346" s="1"/>
  <c r="L28" i="346"/>
  <c r="L64" i="346"/>
  <c r="I64" i="346"/>
  <c r="M64" i="346" s="1"/>
  <c r="I79" i="346"/>
  <c r="E93" i="346"/>
  <c r="L79" i="346"/>
  <c r="E91" i="346"/>
  <c r="L91" i="346" s="1"/>
  <c r="H93" i="346"/>
  <c r="H91" i="346"/>
  <c r="L85" i="346"/>
  <c r="I85" i="346"/>
  <c r="M85" i="346" s="1"/>
  <c r="E40" i="346"/>
  <c r="L40" i="346" s="1"/>
  <c r="L69" i="346"/>
  <c r="I69" i="346"/>
  <c r="M69" i="346" s="1"/>
  <c r="L62" i="346"/>
  <c r="E74" i="346"/>
  <c r="L74" i="346" s="1"/>
  <c r="I62" i="346"/>
  <c r="E76" i="346"/>
  <c r="I73" i="346"/>
  <c r="M73" i="346" s="1"/>
  <c r="L73" i="346"/>
  <c r="N94" i="345"/>
  <c r="N92" i="345"/>
  <c r="P94" i="344"/>
  <c r="P92" i="344"/>
  <c r="K93" i="344" l="1"/>
  <c r="M42" i="345"/>
  <c r="L42" i="344"/>
  <c r="I42" i="346"/>
  <c r="I40" i="346"/>
  <c r="M40" i="346" s="1"/>
  <c r="D24" i="346" s="1"/>
  <c r="I74" i="346"/>
  <c r="M74" i="346" s="1"/>
  <c r="M62" i="346"/>
  <c r="I76" i="346"/>
  <c r="I91" i="346"/>
  <c r="M91" i="346" s="1"/>
  <c r="M79" i="346"/>
  <c r="I93" i="346"/>
</calcChain>
</file>

<file path=xl/sharedStrings.xml><?xml version="1.0" encoding="utf-8"?>
<sst xmlns="http://schemas.openxmlformats.org/spreadsheetml/2006/main" count="1062" uniqueCount="188">
  <si>
    <t xml:space="preserve"> </t>
  </si>
  <si>
    <t>Total</t>
  </si>
  <si>
    <t>Barredoras</t>
  </si>
  <si>
    <t>Volquetas</t>
  </si>
  <si>
    <t>Promedio</t>
  </si>
  <si>
    <t>Días por mes</t>
  </si>
  <si>
    <t>Ene</t>
  </si>
  <si>
    <t>Feb</t>
  </si>
  <si>
    <t>Mar</t>
  </si>
  <si>
    <t>Abr</t>
  </si>
  <si>
    <t>May</t>
  </si>
  <si>
    <t>Jun</t>
  </si>
  <si>
    <t>Jul</t>
  </si>
  <si>
    <t>Ago</t>
  </si>
  <si>
    <t>Sep</t>
  </si>
  <si>
    <t>Oct</t>
  </si>
  <si>
    <t>Nov</t>
  </si>
  <si>
    <t>Dic</t>
  </si>
  <si>
    <t>Recolección de Residuos Voluminosos (Tereques)</t>
  </si>
  <si>
    <t>Carga Posterior</t>
  </si>
  <si>
    <t>Carga Lateral</t>
  </si>
  <si>
    <t>Carga Frontal</t>
  </si>
  <si>
    <t>Roll on / 
Roll off</t>
  </si>
  <si>
    <t>Pie de Vereda</t>
  </si>
  <si>
    <t>Mayores Productores</t>
  </si>
  <si>
    <t>Puntos Criticos</t>
  </si>
  <si>
    <t>Barrido Manual</t>
  </si>
  <si>
    <t>Barrido Mecánico</t>
  </si>
  <si>
    <t>Recolección Total de Residuos Sólidos (t)</t>
  </si>
  <si>
    <t>Adm. Calderon</t>
  </si>
  <si>
    <t>Adm. Eloy Alfaro</t>
  </si>
  <si>
    <t>Adm. Eugenio Espejo</t>
  </si>
  <si>
    <t>Adm. La Delicia</t>
  </si>
  <si>
    <t>Adm. Los Chillos</t>
  </si>
  <si>
    <t>Adm. Manuela Saenz</t>
  </si>
  <si>
    <t>Adm. Quitumbe</t>
  </si>
  <si>
    <t>Adm. Tumbaco</t>
  </si>
  <si>
    <t>Porcentaje</t>
  </si>
  <si>
    <t>Recolección de RS - EMASEO EP</t>
  </si>
  <si>
    <t>Recolección de RS - Parroquias Descentralizadas</t>
  </si>
  <si>
    <t>Recolección de Residuos industriales no peligrosos</t>
  </si>
  <si>
    <t>Recolección total de RS domiciliarios</t>
  </si>
  <si>
    <t>Recolección total de RS no domiciliarios</t>
  </si>
  <si>
    <t>Parroquias descentralizadas</t>
  </si>
  <si>
    <t>Servicios varios</t>
  </si>
  <si>
    <t>Subtotal Adm. Zonal</t>
  </si>
  <si>
    <t>Subtotal disperso</t>
  </si>
  <si>
    <t>Apoyo a las operaciones</t>
  </si>
  <si>
    <t>Recolección mensual de RS domiciliarios y asimilables por tipo de vehículo (%)</t>
  </si>
  <si>
    <t>Recolección de RS domiciliarios y asimilables por servicios (%)</t>
  </si>
  <si>
    <t>Año 2015</t>
  </si>
  <si>
    <t>Recolección total de RS 2.015</t>
  </si>
  <si>
    <t>Recolección diaria domiciliaria 2015 (t)</t>
  </si>
  <si>
    <t>Recolección diaria total 2015 (t)</t>
  </si>
  <si>
    <t>AÑO 2015</t>
  </si>
  <si>
    <t>Camiones</t>
  </si>
  <si>
    <t xml:space="preserve">Nov </t>
  </si>
  <si>
    <t>Año 2016</t>
  </si>
  <si>
    <t>Recolección total de RS 2.016</t>
  </si>
  <si>
    <t>Promedio 2016 (t) =</t>
  </si>
  <si>
    <t>Recolección diaria domiciliaria 2016 (t)</t>
  </si>
  <si>
    <t>Recolección diaria total 2016 (t)</t>
  </si>
  <si>
    <t>Promedio 2016 =</t>
  </si>
  <si>
    <t>AÑO 2016</t>
  </si>
  <si>
    <t>Limpieza de Mercados</t>
  </si>
  <si>
    <t>Recuperación de Residuos Sólidos Reciclables RSR (t)</t>
  </si>
  <si>
    <t>AÑO</t>
  </si>
  <si>
    <t>Servicio de barrido (Km)</t>
  </si>
  <si>
    <t>Mingas</t>
  </si>
  <si>
    <t>Ampiroll</t>
  </si>
  <si>
    <t>Recolección de RSR 2017 (t)</t>
  </si>
  <si>
    <t>Recolección de RSR 2016 (t)</t>
  </si>
  <si>
    <t>Recolección de RSR 2015 (t)</t>
  </si>
  <si>
    <t>Año 2017</t>
  </si>
  <si>
    <t>Recolección total de RS 2.017</t>
  </si>
  <si>
    <t>Recolección promedio diaria de RS(t)</t>
  </si>
  <si>
    <t>Promedio 2017 (t) =</t>
  </si>
  <si>
    <t>Recolección diaria domiciliaria 2017 (t)</t>
  </si>
  <si>
    <t>Recolección diaria total 2017 (t)</t>
  </si>
  <si>
    <t>Promedio 2017 =</t>
  </si>
  <si>
    <t>AÑO 2017</t>
  </si>
  <si>
    <t>Total Barrido 2017 (Km)</t>
  </si>
  <si>
    <t>Total Barrido 2016 (Km)</t>
  </si>
  <si>
    <t>Total Barrido 2015 (Km)</t>
  </si>
  <si>
    <t xml:space="preserve">Ago </t>
  </si>
  <si>
    <t>Año 2018</t>
  </si>
  <si>
    <t>Recolección total de RS 2.018</t>
  </si>
  <si>
    <t>Promedio 2018 (t) =</t>
  </si>
  <si>
    <t>AÑO 2018</t>
  </si>
  <si>
    <t>Total Barrido 2018 (Km)</t>
  </si>
  <si>
    <t>Promedio 2018 =</t>
  </si>
  <si>
    <t>Recolección de RSR 2018 (t)</t>
  </si>
  <si>
    <t>Recolección de RS domiciliarios y asimilables a domiciliarios por administración zonal</t>
  </si>
  <si>
    <t>Adm. Calderón</t>
  </si>
  <si>
    <t>Adm. Manuela Sáenz</t>
  </si>
  <si>
    <t>Roll on / Roll off</t>
  </si>
  <si>
    <t>Tipo de vehículo</t>
  </si>
  <si>
    <t>Número de vehículos</t>
  </si>
  <si>
    <t>Ponderación</t>
  </si>
  <si>
    <t>Promedio ponderado</t>
  </si>
  <si>
    <t>Mínimo Cepis</t>
  </si>
  <si>
    <t>Ampliroll</t>
  </si>
  <si>
    <t>Cajas autocompactadoras</t>
  </si>
  <si>
    <t>Camiones pluma</t>
  </si>
  <si>
    <t>Eductores</t>
  </si>
  <si>
    <t>Hidrolavadoras</t>
  </si>
  <si>
    <t>Lavacontenedor CL</t>
  </si>
  <si>
    <t>Minicargadoras</t>
  </si>
  <si>
    <t>Payloader</t>
  </si>
  <si>
    <t>Rec. Carga Frontal</t>
  </si>
  <si>
    <t>Rec. Carga Lateral</t>
  </si>
  <si>
    <t>Rec. Carga Posterior</t>
  </si>
  <si>
    <t>Rec. Satelites</t>
  </si>
  <si>
    <t>Roll On / Roll Off</t>
  </si>
  <si>
    <t>Tracto camión / cama baja</t>
  </si>
  <si>
    <t>Operatividad de la flota 2.017</t>
  </si>
  <si>
    <t>AÑO 2.018</t>
  </si>
  <si>
    <t>AÑO 2.017</t>
  </si>
  <si>
    <t>AÑO 2.016</t>
  </si>
  <si>
    <t>Cisternas / hidrolavadoras</t>
  </si>
  <si>
    <t>Tracto camión</t>
  </si>
  <si>
    <t>AÑO 2.015</t>
  </si>
  <si>
    <t>Canters</t>
  </si>
  <si>
    <t>Cisternas</t>
  </si>
  <si>
    <t>Roll off / Roll on</t>
  </si>
  <si>
    <t>toneladas mes</t>
  </si>
  <si>
    <t>%</t>
  </si>
  <si>
    <t>por tipo de servicio</t>
  </si>
  <si>
    <t>por tipo de vehículo</t>
  </si>
  <si>
    <t>por tipo Adm. Zonal</t>
  </si>
  <si>
    <t>toneladas promedio día</t>
  </si>
  <si>
    <t>kilómetros mes</t>
  </si>
  <si>
    <t xml:space="preserve"> mensual</t>
  </si>
  <si>
    <t>Enero</t>
  </si>
  <si>
    <t>Febrero</t>
  </si>
  <si>
    <t>Marzo</t>
  </si>
  <si>
    <t>Abril</t>
  </si>
  <si>
    <t>Mayo</t>
  </si>
  <si>
    <t>Junio</t>
  </si>
  <si>
    <t>Julio</t>
  </si>
  <si>
    <t>Agosto</t>
  </si>
  <si>
    <t>Septiembre</t>
  </si>
  <si>
    <t>Octubre</t>
  </si>
  <si>
    <t>Noviembre</t>
  </si>
  <si>
    <t>Diciembre</t>
  </si>
  <si>
    <t>Cajas Autocompactadoras</t>
  </si>
  <si>
    <t>unidades</t>
  </si>
  <si>
    <t>Camiones Canter</t>
  </si>
  <si>
    <t>Camiones Canter / Rec. Sat.</t>
  </si>
  <si>
    <t>FLOTA DE RECOLECCIÓN</t>
  </si>
  <si>
    <t>Barrido Manual y recolección en vías</t>
  </si>
  <si>
    <t>Recolección contenerizada de superficie</t>
  </si>
  <si>
    <t>Recolección  contenerizada soterrada</t>
  </si>
  <si>
    <r>
      <rPr>
        <b/>
        <sz val="10"/>
        <color indexed="56"/>
        <rFont val="Century Gothic"/>
        <family val="2"/>
      </rPr>
      <t>FICHA TÉCNICA</t>
    </r>
    <r>
      <rPr>
        <b/>
        <sz val="10"/>
        <color indexed="8"/>
        <rFont val="Century Gothic"/>
        <family val="2"/>
      </rPr>
      <t xml:space="preserve">
Definición:</t>
    </r>
    <r>
      <rPr>
        <sz val="10"/>
        <color indexed="8"/>
        <rFont val="Century Gothic"/>
        <family val="2"/>
      </rPr>
      <t xml:space="preserve"> Muestra el número de unidades de  los vehículos y maquinaria que intervienen en la prestación de los servicios de aseo.
</t>
    </r>
    <r>
      <rPr>
        <b/>
        <sz val="10"/>
        <color indexed="8"/>
        <rFont val="Century Gothic"/>
        <family val="2"/>
      </rPr>
      <t>Fórmula:</t>
    </r>
    <r>
      <rPr>
        <sz val="10"/>
        <color indexed="8"/>
        <rFont val="Century Gothic"/>
        <family val="2"/>
      </rPr>
      <t xml:space="preserve"> Número de vehículos y maquinaria por tipo
</t>
    </r>
    <r>
      <rPr>
        <b/>
        <sz val="10"/>
        <color indexed="8"/>
        <rFont val="Century Gothic"/>
        <family val="2"/>
      </rPr>
      <t>Unidad:</t>
    </r>
    <r>
      <rPr>
        <sz val="10"/>
        <color indexed="8"/>
        <rFont val="Century Gothic"/>
        <family val="2"/>
      </rPr>
      <t xml:space="preserve"> Número
</t>
    </r>
    <r>
      <rPr>
        <b/>
        <sz val="10"/>
        <color indexed="8"/>
        <rFont val="Century Gothic"/>
        <family val="2"/>
      </rPr>
      <t>Fuente:</t>
    </r>
    <r>
      <rPr>
        <sz val="10"/>
        <color indexed="8"/>
        <rFont val="Century Gothic"/>
        <family val="2"/>
      </rPr>
      <t xml:space="preserve"> Sistema D-SAISWEB
Dirección de Maquinaria y Equipo
</t>
    </r>
    <r>
      <rPr>
        <b/>
        <sz val="11"/>
        <color indexed="8"/>
        <rFont val="Calibri"/>
        <family val="2"/>
      </rPr>
      <t/>
    </r>
  </si>
  <si>
    <t>Volquetas EMASEO</t>
  </si>
  <si>
    <t>Mingas en Mercados</t>
  </si>
  <si>
    <t xml:space="preserve">Otras mingas </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</si>
  <si>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total, en toneladas, de la recolección de residuos sólidos (RS) gestionada por EMASEO EP y por parroquias descentralizadas 
</t>
    </r>
    <r>
      <rPr>
        <b/>
        <sz val="10"/>
        <color indexed="8"/>
        <rFont val="Century Gothic"/>
        <family val="2"/>
      </rPr>
      <t>Fórmula:</t>
    </r>
    <r>
      <rPr>
        <sz val="10"/>
        <color indexed="8"/>
        <rFont val="Century Gothic"/>
        <family val="2"/>
      </rPr>
      <t xml:space="preserve">     ∑ pesos (t) EMASEO + Parroquias Descentralizadas + Industrias + Tereques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
</t>
    </r>
    <r>
      <rPr>
        <b/>
        <sz val="10"/>
        <color indexed="8"/>
        <rFont val="Century Gothic"/>
        <family val="2"/>
      </rPr>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</si>
  <si>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de RS por cada tipo de servicio brindado por EMASEO EP en relación con la recolección total. Esto no incluye la recolección de parroquias que cuentan con servicio descentralizado ni la recolección de residuos sólidos industriales no peligrosos y residuos voluminosos.
</t>
    </r>
    <r>
      <rPr>
        <b/>
        <sz val="10"/>
        <color indexed="8"/>
        <rFont val="Century Gothic"/>
        <family val="2"/>
      </rPr>
      <t>Fórmula:</t>
    </r>
    <r>
      <rPr>
        <sz val="10"/>
        <color indexed="8"/>
        <rFont val="Century Gothic"/>
        <family val="2"/>
      </rPr>
      <t xml:space="preserve">     Recolección (t) por servicio/ Recolección total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
</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</si>
  <si>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recolectadas por cada tipo de vehículo recolector en relación con la recolección total por mes de RS (domiciliarios y asimilables a domiciliarios).
</t>
    </r>
    <r>
      <rPr>
        <b/>
        <sz val="10"/>
        <color indexed="8"/>
        <rFont val="Century Gothic"/>
        <family val="2"/>
      </rPr>
      <t xml:space="preserve">Fórmula: </t>
    </r>
    <r>
      <rPr>
        <sz val="10"/>
        <color indexed="8"/>
        <rFont val="Century Gothic"/>
        <family val="2"/>
      </rPr>
      <t xml:space="preserve">     Recolección (t) por tipo de vehículo / Recolección total por mes (t)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</si>
  <si>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promedio en toneladas recolectadas diariamente por mes de RSU gestionado por EMASEO EP y por Parroquias Descentralizadas. 
</t>
    </r>
    <r>
      <rPr>
        <b/>
        <sz val="10"/>
        <color indexed="8"/>
        <rFont val="Century Gothic"/>
        <family val="2"/>
      </rPr>
      <t xml:space="preserve">Fórmula: </t>
    </r>
    <r>
      <rPr>
        <sz val="10"/>
        <color indexed="8"/>
        <rFont val="Century Gothic"/>
        <family val="2"/>
      </rPr>
      <t xml:space="preserve">    ∑ pesos (t) /número de días del mes
</t>
    </r>
    <r>
      <rPr>
        <b/>
        <sz val="10"/>
        <color indexed="8"/>
        <rFont val="Century Gothic"/>
        <family val="2"/>
      </rPr>
      <t>Unidad:</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</si>
  <si>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total de kilómetros ejecutados en el servicio de barrido del espacio público en aceras, calles, parques, plazas, pasajes y avenidas principales de la ciudad,
</t>
    </r>
    <r>
      <rPr>
        <b/>
        <sz val="10"/>
        <color indexed="8"/>
        <rFont val="Century Gothic"/>
        <family val="2"/>
      </rPr>
      <t>Unidad:</t>
    </r>
    <r>
      <rPr>
        <sz val="10"/>
        <color indexed="8"/>
        <rFont val="Century Gothic"/>
        <family val="2"/>
      </rPr>
      <t xml:space="preserve">    Kilómetros (Km)
</t>
    </r>
    <r>
      <rPr>
        <b/>
        <sz val="10"/>
        <color indexed="8"/>
        <rFont val="Century Gothic"/>
        <family val="2"/>
      </rPr>
      <t>Fórmula</t>
    </r>
    <r>
      <rPr>
        <sz val="10"/>
        <color indexed="8"/>
        <rFont val="Century Gothic"/>
        <family val="2"/>
      </rPr>
      <t xml:space="preserve">: ∑ km barrido manual + ∑ de km de barrido mecánico
Donde: 
a)     ∑ km barrido manual = km barrido mensual EMASEO EP realizado por obreros de barrido
b)     ∑ km barrido mecánico= km barrido mensual EMASEO EP realizado por barredoras mecánicas
</t>
    </r>
    <r>
      <rPr>
        <b/>
        <sz val="10"/>
        <color indexed="8"/>
        <rFont val="Century Gothic"/>
        <family val="2"/>
      </rPr>
      <t xml:space="preserve">Fuente: </t>
    </r>
    <r>
      <rPr>
        <sz val="10"/>
        <color indexed="8"/>
        <rFont val="Century Gothic"/>
        <family val="2"/>
      </rPr>
      <t>Sistema Hoja de Ruta
Dirección de Operaciones y Servicios</t>
    </r>
  </si>
  <si>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los Residuos Sólidos Reciclables (RSR) recuperados por mes en el marco de los proyectos de reciclaje impulsados por EMASEO EP: 
- Puntos Limpios 
- CEGAM de las Administraciones Zonales 
- Recolección Diferenciada a Pie de Vereda 
</t>
    </r>
    <r>
      <rPr>
        <b/>
        <sz val="10"/>
        <color indexed="8"/>
        <rFont val="Century Gothic"/>
        <family val="2"/>
      </rPr>
      <t>Fórmula:</t>
    </r>
    <r>
      <rPr>
        <sz val="10"/>
        <color indexed="8"/>
        <rFont val="Century Gothic"/>
        <family val="2"/>
      </rPr>
      <t xml:space="preserve">      ∑ pesos de RSR (t) 
</t>
    </r>
    <r>
      <rPr>
        <b/>
        <sz val="10"/>
        <color indexed="8"/>
        <rFont val="Century Gothic"/>
        <family val="2"/>
      </rPr>
      <t xml:space="preserve">Unidad: </t>
    </r>
    <r>
      <rPr>
        <sz val="10"/>
        <color indexed="8"/>
        <rFont val="Century Gothic"/>
        <family val="2"/>
      </rPr>
      <t xml:space="preserve">       Toneladas (t)
</t>
    </r>
    <r>
      <rPr>
        <b/>
        <sz val="10"/>
        <color indexed="8"/>
        <rFont val="Century Gothic"/>
        <family val="2"/>
      </rPr>
      <t>Fuente:</t>
    </r>
    <r>
      <rPr>
        <sz val="10"/>
        <color indexed="8"/>
        <rFont val="Century Gothic"/>
        <family val="2"/>
      </rPr>
      <t xml:space="preserve"> Levantamiento de información primaria  
Dirección de Operaciones y Servicios</t>
    </r>
  </si>
  <si>
    <t>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</si>
  <si>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Es el peso en toneladas de RS recolectados  en cada administración zonal en relación con la recolección total por mes. 
</t>
    </r>
    <r>
      <rPr>
        <b/>
        <sz val="10"/>
        <color indexed="8"/>
        <rFont val="Century Gothic"/>
        <family val="2"/>
      </rPr>
      <t xml:space="preserve">Fórmula: </t>
    </r>
    <r>
      <rPr>
        <sz val="10"/>
        <color indexed="8"/>
        <rFont val="Century Gothic"/>
        <family val="2"/>
      </rPr>
      <t xml:space="preserve">    Recolección en toneladas (t) por Adm. Zonal / Recolección total por mes (t)
</t>
    </r>
    <r>
      <rPr>
        <b/>
        <sz val="10"/>
        <color indexed="8"/>
        <rFont val="Century Gothic"/>
        <family val="2"/>
      </rPr>
      <t xml:space="preserve">Unidad: </t>
    </r>
    <r>
      <rPr>
        <sz val="10"/>
        <color indexed="8"/>
        <rFont val="Century Gothic"/>
        <family val="2"/>
      </rPr>
      <t xml:space="preserve">      Porcentaje %
</t>
    </r>
    <r>
      <rPr>
        <b/>
        <sz val="10"/>
        <color indexed="8"/>
        <rFont val="Century Gothic"/>
        <family val="2"/>
      </rPr>
      <t xml:space="preserve">Fuente: </t>
    </r>
    <r>
      <rPr>
        <sz val="10"/>
        <color indexed="8"/>
        <rFont val="Century Gothic"/>
        <family val="2"/>
      </rPr>
      <t xml:space="preserve">Sistema Hoja de Ruta 
Dirección de Operaciones y Servicios
</t>
    </r>
    <r>
      <rPr>
        <sz val="10"/>
        <color indexed="8"/>
        <rFont val="Century Gothic"/>
        <family val="2"/>
      </rPr>
      <t xml:space="preserve">
</t>
    </r>
  </si>
  <si>
    <t>Recolección promedio diaria domiciliaria 2018 (t)</t>
  </si>
  <si>
    <t>Recolección promedio diaria total 2018 (t)</t>
  </si>
  <si>
    <t>Disponibilidad de la Maquinaria (%)</t>
  </si>
  <si>
    <t>Disponibilidad de la flota 2.018</t>
  </si>
  <si>
    <t>Disponibilidad de la flota 2.015</t>
  </si>
  <si>
    <t>Disponibilidad de la flota 2.016</t>
  </si>
  <si>
    <t>Disponibilidad mensual por tipo de vehículo</t>
  </si>
  <si>
    <t>Disponibilidad por tipo de vehículo</t>
  </si>
  <si>
    <t>Disponibilidad ponderada</t>
  </si>
  <si>
    <t>Estructura de la flota de recolección</t>
  </si>
  <si>
    <t>Estructura de la flota de apoyo</t>
  </si>
  <si>
    <r>
      <rPr>
        <b/>
        <sz val="10"/>
        <color indexed="56"/>
        <rFont val="Century Gothic"/>
        <family val="2"/>
      </rPr>
      <t xml:space="preserve">
FICHA TÉCNICA</t>
    </r>
    <r>
      <rPr>
        <b/>
        <sz val="10"/>
        <color indexed="8"/>
        <rFont val="Century Gothic"/>
        <family val="2"/>
      </rPr>
      <t xml:space="preserve">
Definición:</t>
    </r>
    <r>
      <rPr>
        <sz val="10"/>
        <color indexed="8"/>
        <rFont val="Century Gothic"/>
        <family val="2"/>
      </rPr>
      <t xml:space="preserve"> Muestra el porcentaje total de vehículos que se encuentran en operación. En este índice se considera de manera implícita la capacidad de proporcionar adecuados y oportunos servicios de mantenimiento preventivo y correctivo, de contar con personal capacitado y recursos económicos para cubrir los gastos de dichos servicios y el año de fabricación de los vehículos de recolección.
</t>
    </r>
    <r>
      <rPr>
        <b/>
        <sz val="10"/>
        <color indexed="8"/>
        <rFont val="Century Gothic"/>
        <family val="2"/>
      </rPr>
      <t xml:space="preserve">Fórmula: </t>
    </r>
    <r>
      <rPr>
        <sz val="10"/>
        <color indexed="8"/>
        <rFont val="Century Gothic"/>
        <family val="2"/>
      </rPr>
      <t xml:space="preserve">    Cantidad de maquinaria operativa *100 / Total maquinaria
Donde: 
Cantidad de maquinaria operativa = total maquinaria - maquinaria con parada en turno.
</t>
    </r>
    <r>
      <rPr>
        <b/>
        <sz val="10"/>
        <color indexed="8"/>
        <rFont val="Century Gothic"/>
        <family val="2"/>
      </rPr>
      <t>Unidad:</t>
    </r>
    <r>
      <rPr>
        <sz val="10"/>
        <color indexed="8"/>
        <rFont val="Century Gothic"/>
        <family val="2"/>
      </rPr>
      <t xml:space="preserve">  Porcentaje %
</t>
    </r>
    <r>
      <rPr>
        <b/>
        <sz val="10"/>
        <color indexed="8"/>
        <rFont val="Century Gothic"/>
        <family val="2"/>
      </rPr>
      <t>Fuente:</t>
    </r>
    <r>
      <rPr>
        <sz val="10"/>
        <color indexed="8"/>
        <rFont val="Century Gothic"/>
        <family val="2"/>
      </rPr>
      <t xml:space="preserve"> Sistema D-SAISWEB
Dirección de Maquinaria y Equipo
</t>
    </r>
    <r>
      <rPr>
        <b/>
        <sz val="10"/>
        <color indexed="8"/>
        <rFont val="Century Gothic"/>
        <family val="2"/>
      </rPr>
      <t/>
    </r>
  </si>
  <si>
    <t>ÍNDICES DE GESTIÓN - Marzo 2018</t>
  </si>
  <si>
    <r>
      <rPr>
        <b/>
        <sz val="10"/>
        <color theme="1"/>
        <rFont val="Century Gothic"/>
        <family val="2"/>
      </rPr>
      <t xml:space="preserve">
Notas:</t>
    </r>
    <r>
      <rPr>
        <sz val="10"/>
        <color theme="1"/>
        <rFont val="Century Gothic"/>
        <family val="2"/>
      </rPr>
      <t xml:space="preserve">
1. El kilometráje de barrdio es un valor estimado que se obtiene mediante el tiempo diario de operación del personal de barrido manual y de barredoras mecánicas; en función del rendimiento estimado diario de cada recurso.  
2. La información del servicio de barrido 2018 ha sido depurada a mayo, actualizando los valores estimados de rendimiento de los recursos, tiempos de traslado a ruta y retorno a centros de operación e inclusión de barredoras no contempladas en el cálculo anterior. </t>
    </r>
  </si>
  <si>
    <t>Volquetas externas</t>
  </si>
  <si>
    <t>Plataformas externas</t>
  </si>
  <si>
    <r>
      <rPr>
        <b/>
        <sz val="10"/>
        <color theme="1"/>
        <rFont val="Century Gothic"/>
        <family val="2"/>
      </rPr>
      <t xml:space="preserve">
Notas:</t>
    </r>
    <r>
      <rPr>
        <sz val="10"/>
        <color theme="1"/>
        <rFont val="Century Gothic"/>
        <family val="2"/>
      </rPr>
      <t xml:space="preserve">
1. Los vehículos externos, incluyen volquetas y plataformas que se contrataron en el marco del Plan de Contingencias.
2. Se adicionó una columna para las plataformas externas, que apoyan al servicio de recolección contenerizada, debido a la no disponibilidad operativa de vehículos de carga lateral. 
2. El peso recolectado por plataformas, se obtuvo directamente del sistema de pesos, ya que no se encuentra programado en el Sistema de Hoja de Ruta. Este peso alcanza las 1.342,49 toneladas en marzo, la información es provisional, ya que podrían existir datos no registrados por falta de normalización en el sistema. </t>
    </r>
  </si>
  <si>
    <r>
      <rPr>
        <b/>
        <sz val="10"/>
        <color theme="1"/>
        <rFont val="Century Gothic"/>
        <family val="2"/>
      </rPr>
      <t xml:space="preserve">
Notas:</t>
    </r>
    <r>
      <rPr>
        <sz val="10"/>
        <color theme="1"/>
        <rFont val="Century Gothic"/>
        <family val="2"/>
      </rPr>
      <t xml:space="preserve">
1. Los datos de pesos totales corresponden a las hojas de ruta cerradas y procesadas en el Sistema Hoja de Ruta, con el cual se administra la operación de los servicios de aseo.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
2. Estos valores no incluyen los pesos de residuos reciclables.
3. Los Residuos Voluminosos se disponen en escombreras, donde no se cuenta con básculas de pesaje, razón por la cual el valor registrado  es fijado en función del valor numérico de meses anteriores, el mismo fue estimado por el supervisor de la zona en donde se ejecutaba el servicio, este dato para los meses de enero a mayo, es un valor estimado definitivo. Para el segundo semestre del 2018, se realizará  el levantamiento de información y se establecerá los parámetros, a fin de realizar la cuantificación de estos residuos.</t>
    </r>
  </si>
  <si>
    <r>
      <rPr>
        <b/>
        <sz val="10"/>
        <color theme="1"/>
        <rFont val="Century Gothic"/>
        <family val="2"/>
      </rPr>
      <t xml:space="preserve">
Notas:</t>
    </r>
    <r>
      <rPr>
        <sz val="10"/>
        <color theme="1"/>
        <rFont val="Century Gothic"/>
        <family val="2"/>
      </rPr>
      <t xml:space="preserve"> 
1. Los datos de pesos por servicio corresponden a las hojas de ruta cerradas y procesadas en el Sistema Hoja de Ruta, con el cual se administra la operación de los servicios de aseo.
2. El peso registrado en cada servicio proviene de las rutas asignadas a cada modalidad, e incluye los pesos levantados por todos los vehículos con los cuales se ejecutaron los servicios. Esta información se obtiene a partir del cierre de la hoja de ruta por parte del supervisor. La información desde enero hasta mediados de mayo está dada por el cierre de hojas de ruta, más no por la asignación de la programación. Desde junio se está trabajando en la definición de rutas por administración zonal y la asignación eficiente de recursos.
3. El peso de Barrido Manual y recolección en vías incluye, residuos en papeleras y residuos dispuestos en vías susceptibles de barrido. 
4. El peso de Barrido Mecánico, no incluye el peso recolectado por mini barredoras, que por logística no descargan en estaciones de pesaje. Este peso que no es significativo, se descarga en camiones canter asignados al servicio de barrido.
5. Mingas en mercados, el peso registrado corresponde a la limpieza interior y exterior de mercados. No incluye la generación producto de la actividad propia de los mercados
6. Otras mingas, se registra el peso de residuos levantados en mingas barriales solicitadas por los moradores de cada sector, o mingas organizadas por administraciones zonales.
7. El peso registrado en Mayores Productores, incluye el peso registrado en Hoja de Ruta con otra denominación (Apoyo a las Operaciones)  
8. Actualmente existe apoyo de otros vehículos, que no son precisamente del plan de contingencia; es decir, se utilizan camionetas y camiones canter para apoyar en las labores de recolección a pie de vereda. En el caso de la recolección contenerizada, el apoyo está dado por camionetas y se pudo identificar que en el turno de 03:00 – 10:00, los supervisores envían recolectores de carga posterior para el descabezado de contenedores, el peso de esta activad se registra en el servicio de barrido mecánico, lo cual podría verse afectado en su cuantificación total.</t>
    </r>
  </si>
  <si>
    <r>
      <rPr>
        <b/>
        <sz val="10"/>
        <color theme="1"/>
        <rFont val="Century Gothic"/>
        <family val="2"/>
      </rPr>
      <t xml:space="preserve">
Notas:</t>
    </r>
    <r>
      <rPr>
        <sz val="10"/>
        <color theme="1"/>
        <rFont val="Century Gothic"/>
        <family val="2"/>
      </rPr>
      <t xml:space="preserve">
1. La distribución porcentual no incluye el peso parroquias descentralizadas, ni de las rutas de varios servicios, como Mayores Productores, Puntos Críticos y Barrido, que por logística los vehículos cubren una o más Administraciones Zonales.
2. Dentro del sistema de información de pesos, podrían existir registros que no fueron procesados en el Sistema Hoja de Ruta y que actualmente dichos valores se desconocen. 
A partir del mes de julio de 2018, mediante la codificación de las rutas y el establecimiento de la operación por administraciones zonales, se logrará la identificación de posibles errores.</t>
    </r>
  </si>
  <si>
    <r>
      <rPr>
        <b/>
        <sz val="10"/>
        <color theme="1"/>
        <rFont val="Century Gothic"/>
        <family val="2"/>
      </rPr>
      <t xml:space="preserve">
Notas:</t>
    </r>
    <r>
      <rPr>
        <sz val="10"/>
        <color theme="1"/>
        <rFont val="Century Gothic"/>
        <family val="2"/>
      </rPr>
      <t xml:space="preserve">
1. Estos valores no incluyen los pesos de residuos reciclables.
2. La Producción Diaria promedio recolectada por EMASEO, se divide para todos los días del mes, en razón de que los días domingos no se opera todos los servicios.
3. El peso de Mayores Productores, se incluye en residuos domiciliarios, ya que corresponde a residuos  asimilables a domésticos, en razón de que   este servicio se brinda a:  conjuntos de viviendas, supermercados, edificios de multifamiliares, colegios, mercados, entre otros. Esta información se diferenciará por tipo de generador a fin de establecer un indicador adecuado para cada uno de ellos. </t>
    </r>
  </si>
  <si>
    <r>
      <rPr>
        <b/>
        <sz val="10"/>
        <color theme="1"/>
        <rFont val="Century Gothic"/>
        <family val="2"/>
      </rPr>
      <t xml:space="preserve">
Notas:</t>
    </r>
    <r>
      <rPr>
        <sz val="10"/>
        <color theme="1"/>
        <rFont val="Century Gothic"/>
        <family val="2"/>
      </rPr>
      <t xml:space="preserve">
1. EL peso registrado corresponde a la información reportada por cada Centro de Educación y Gestión Ambiental - CEGAM; entidades cooperantes y recicladores de base beneficiarios de las diferentes modalidades (Puntos Limpios, CEGAM y de recolección diferenciada a pie de vereda), en el marco del Proyecto Quito a Reciclar. 
2. Esta información no contempla el reciclaje que realizan de forma particular, mayores productores, comercios, industrias, instituciones educativas y recicladores no formalizados, entre otros, por fuera del Proyecto Quito a Reciclar.  </t>
    </r>
  </si>
  <si>
    <t xml:space="preserve">Notas:
1. Se consideran todos los vehículos y maquinaria que intervienen en la prestación de los servicios de aseo. Desde el 2018, no se consideran para el cálculo Cajas Autocompactadoras.
2. No se incluyen los vehículos que están en proceso de baja. En el caso de los recolectores de carga lateral se reporta una disponibilidad del 20 % para 19 recolectores, sin embargo uno de estos vehículos se encuentra fuera de operación.
3. El dato reportado corresponde al promedio del día, tomando en cuenta los turnos a los que está asignada la unidad. Es necesario estructurar un indicador de confiabilidad de la maquinaria que permita medir la incidencia de daños de los vehículos en ruta.
4. El indicador muestra la disponibilidad de la flota con la que actualmente cuenta EMASEO EP y no en función de la que debería tener, para esto, desde junio se definió rutas por administración zonal y se está afinando el dimensionamiento de maquinaria.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</si>
</sst>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 #,##0_);_(&quot;$&quot;\ * \(#,##0\);_(&quot;$&quot;\ * &quot;-&quot;_);_(@_)"/>
    <numFmt numFmtId="44" formatCode="_(&quot;$&quot;\ * #,##0.00_);_(&quot;$&quot;\ * \(#,##0.00\);_(&quot;$&quot;\ * &quot;-&quot;??_);_(@_)"/>
    <numFmt numFmtId="43" formatCode="_(* #,##0.00_);_(* \(#,##0.00\);_(* &quot;-&quot;??_);_(@_)"/>
    <numFmt numFmtId="164" formatCode="_(&quot;$&quot;* #,##0.00_);_(&quot;$&quot;* \(#,##0.00\);_(&quot;$&quot;* &quot;-&quot;??_);_(@_)"/>
    <numFmt numFmtId="165" formatCode="0.0%"/>
    <numFmt numFmtId="166" formatCode="_(* #,##0_);_(* \(#,##0\);_(* &quot;-&quot;??_);_(@_)"/>
    <numFmt numFmtId="167" formatCode="[$-300A]dddd\ d&quot; de &quot;mmmm&quot; de &quot;yyyy;@"/>
    <numFmt numFmtId="168" formatCode="#,##0.0"/>
    <numFmt numFmtId="169" formatCode="_-* #,##0.00\ _€_-;\-* #,##0.00\ _€_-;_-* &quot;-&quot;??\ _€_-;_-@_-"/>
    <numFmt numFmtId="170" formatCode="0.00_)"/>
    <numFmt numFmtId="171" formatCode="_ [$€-2]\ * #,##0.00_ ;_ [$€-2]\ * \-#,##0.00_ ;_ [$€-2]\ * &quot;-&quot;??_ "/>
    <numFmt numFmtId="172" formatCode="0.0"/>
    <numFmt numFmtId="173" formatCode="0.000"/>
    <numFmt numFmtId="174" formatCode="dd/mm/yyyy;@"/>
    <numFmt numFmtId="175" formatCode="_(* #.##0.0_);_(* \(#.##0.0\);_(* &quot;-&quot;?_);_(@_)"/>
    <numFmt numFmtId="176" formatCode="_ [$€]\ * #,##0.00_ ;_ [$€]\ * \-#,##0.00_ ;_ [$€]\ * &quot;-&quot;??_ ;_ @_ "/>
    <numFmt numFmtId="177" formatCode="0.0000"/>
    <numFmt numFmtId="178" formatCode="0.000%"/>
  </numFmts>
  <fonts count="66">
    <font>
      <sz val="11"/>
      <color theme="1"/>
      <name val="Calibri"/>
      <family val="2"/>
      <scheme val="minor"/>
    </font>
    <font>
      <sz val="11"/>
      <color indexed="8"/>
      <name val="Calibri"/>
      <family val="2"/>
    </font>
    <font>
      <sz val="11"/>
      <color indexed="8"/>
      <name val="Calibri"/>
      <family val="2"/>
    </font>
    <font>
      <sz val="10"/>
      <color indexed="8"/>
      <name val="MS Sans Serif"/>
      <family val="2"/>
    </font>
    <font>
      <sz val="10"/>
      <name val="Arial"/>
      <family val="2"/>
    </font>
    <font>
      <sz val="10"/>
      <name val="MS Sans Serif"/>
      <family val="2"/>
    </font>
    <font>
      <sz val="11"/>
      <color indexed="8"/>
      <name val="Calibri"/>
      <family val="2"/>
    </font>
    <font>
      <sz val="9"/>
      <color indexed="8"/>
      <name val="Century Gothic"/>
      <family val="2"/>
    </font>
    <font>
      <sz val="9"/>
      <name val="Century Gothic"/>
      <family val="2"/>
    </font>
    <font>
      <sz val="10"/>
      <name val="Century Gothic"/>
      <family val="2"/>
    </font>
    <font>
      <sz val="10"/>
      <color indexed="8"/>
      <name val="Century Gothic"/>
      <family val="2"/>
    </font>
    <font>
      <b/>
      <sz val="10"/>
      <color indexed="8"/>
      <name val="Century Gothic"/>
      <family val="2"/>
    </font>
    <font>
      <b/>
      <sz val="10"/>
      <color indexed="56"/>
      <name val="Century Gothic"/>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Calibri"/>
      <family val="2"/>
      <scheme val="minor"/>
    </font>
    <font>
      <sz val="9"/>
      <name val="Calibri"/>
      <family val="2"/>
      <scheme val="minor"/>
    </font>
    <font>
      <sz val="9"/>
      <color theme="0"/>
      <name val="Century Gothic"/>
      <family val="2"/>
    </font>
    <font>
      <sz val="9"/>
      <color theme="1"/>
      <name val="Century Gothic"/>
      <family val="2"/>
    </font>
    <font>
      <sz val="10"/>
      <color theme="1"/>
      <name val="Century Gothic"/>
      <family val="2"/>
    </font>
    <font>
      <sz val="10"/>
      <color theme="0"/>
      <name val="Century Gothic"/>
      <family val="2"/>
    </font>
    <font>
      <sz val="8"/>
      <color theme="0"/>
      <name val="Century Gothic"/>
      <family val="2"/>
    </font>
    <font>
      <sz val="14"/>
      <color theme="0"/>
      <name val="Century Gothic"/>
      <family val="2"/>
    </font>
    <font>
      <sz val="11"/>
      <color theme="0"/>
      <name val="Century Gothic"/>
      <family val="2"/>
    </font>
    <font>
      <sz val="16"/>
      <color theme="0"/>
      <name val="Century Gothic"/>
      <family val="2"/>
    </font>
    <font>
      <sz val="8"/>
      <name val="Arial"/>
      <family val="2"/>
    </font>
    <font>
      <b/>
      <sz val="12"/>
      <name val="Arial"/>
      <family val="2"/>
    </font>
    <font>
      <b/>
      <sz val="10"/>
      <color indexed="9"/>
      <name val="Arial"/>
      <family val="2"/>
    </font>
    <font>
      <b/>
      <i/>
      <sz val="16"/>
      <name val="Helv"/>
    </font>
    <font>
      <sz val="10"/>
      <name val="Arial"/>
      <family val="2"/>
      <charset val="162"/>
    </font>
    <font>
      <sz val="8"/>
      <color indexed="9"/>
      <name val="Century Gothic"/>
      <family val="2"/>
    </font>
    <font>
      <sz val="16"/>
      <color indexed="9"/>
      <name val="Century Gothic"/>
      <family val="2"/>
    </font>
    <font>
      <sz val="14"/>
      <color indexed="9"/>
      <name val="Century Gothic"/>
      <family val="2"/>
    </font>
    <font>
      <b/>
      <sz val="11"/>
      <color indexed="8"/>
      <name val="Century Gothic"/>
      <family val="2"/>
    </font>
    <font>
      <sz val="11"/>
      <color indexed="9"/>
      <name val="Century Gothic"/>
      <family val="2"/>
    </font>
    <font>
      <sz val="11"/>
      <color indexed="8"/>
      <name val="Century Gothic"/>
      <family val="2"/>
    </font>
    <font>
      <u/>
      <sz val="11"/>
      <color indexed="8"/>
      <name val="Century Gothic"/>
      <family val="2"/>
    </font>
    <font>
      <sz val="10"/>
      <color indexed="72"/>
      <name val="Verdana, Arial, Helvetica, sans"/>
    </font>
    <font>
      <sz val="10"/>
      <name val="Arial"/>
      <family val="2"/>
    </font>
    <font>
      <sz val="12"/>
      <color theme="1"/>
      <name val="Calibri"/>
      <family val="2"/>
      <scheme val="minor"/>
    </font>
    <font>
      <b/>
      <sz val="11"/>
      <color theme="1"/>
      <name val="Century Gothic"/>
      <family val="2"/>
    </font>
    <font>
      <sz val="11"/>
      <color theme="1"/>
      <name val="Century Gothic"/>
      <family val="2"/>
    </font>
    <font>
      <b/>
      <sz val="9"/>
      <color theme="1"/>
      <name val="Century Gothic"/>
      <family val="2"/>
    </font>
    <font>
      <sz val="9"/>
      <color indexed="9"/>
      <name val="Century Gothic"/>
      <family val="2"/>
    </font>
    <font>
      <sz val="12"/>
      <color theme="0"/>
      <name val="Calibri"/>
      <family val="2"/>
      <scheme val="minor"/>
    </font>
    <font>
      <sz val="11"/>
      <color theme="3"/>
      <name val="Calibri"/>
      <family val="2"/>
      <scheme val="minor"/>
    </font>
    <font>
      <b/>
      <sz val="11"/>
      <color indexed="8"/>
      <name val="Calibri"/>
      <family val="2"/>
    </font>
    <font>
      <b/>
      <sz val="9"/>
      <color theme="0"/>
      <name val="Century Gothic"/>
      <family val="2"/>
    </font>
    <font>
      <b/>
      <sz val="10"/>
      <color theme="1"/>
      <name val="Century Gothic"/>
      <family val="2"/>
    </font>
  </fonts>
  <fills count="52">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indexed="22"/>
        <bgColor indexed="64"/>
      </patternFill>
    </fill>
    <fill>
      <patternFill patternType="solid">
        <fgColor indexed="26"/>
        <bgColor indexed="64"/>
      </patternFill>
    </fill>
    <fill>
      <patternFill patternType="solid">
        <fgColor indexed="10"/>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70C0"/>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theme="0"/>
      </right>
      <top style="thin">
        <color theme="0"/>
      </top>
      <bottom/>
      <diagonal/>
    </border>
    <border>
      <left/>
      <right/>
      <top/>
      <bottom style="thin">
        <color theme="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9"/>
      </top>
      <bottom/>
      <diagonal/>
    </border>
    <border>
      <left style="thin">
        <color indexed="9"/>
      </left>
      <right/>
      <top/>
      <bottom/>
      <diagonal/>
    </border>
    <border>
      <left/>
      <right style="thin">
        <color indexed="9"/>
      </right>
      <top/>
      <bottom/>
      <diagonal/>
    </border>
    <border>
      <left/>
      <right style="thin">
        <color indexed="9"/>
      </right>
      <top style="thin">
        <color indexed="9"/>
      </top>
      <bottom style="thin">
        <color indexed="9"/>
      </bottom>
      <diagonal/>
    </border>
    <border>
      <left/>
      <right style="medium">
        <color indexed="9"/>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thin">
        <color indexed="9"/>
      </left>
      <right/>
      <top style="thin">
        <color indexed="9"/>
      </top>
      <bottom/>
      <diagonal/>
    </border>
    <border>
      <left/>
      <right style="thin">
        <color indexed="9"/>
      </right>
      <top style="thin">
        <color indexed="9"/>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right/>
      <top style="hair">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s>
  <cellStyleXfs count="6436">
    <xf numFmtId="0" fontId="0"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6" fillId="22" borderId="5" applyNumberFormat="0" applyAlignment="0" applyProtection="0"/>
    <xf numFmtId="0" fontId="17" fillId="23" borderId="6"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0" fillId="30" borderId="5" applyNumberFormat="0" applyAlignment="0" applyProtection="0"/>
    <xf numFmtId="0"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2" fillId="32" borderId="0" applyNumberFormat="0" applyBorder="0" applyAlignment="0" applyProtection="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4"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19" fillId="0" borderId="12" applyNumberFormat="0" applyFill="0" applyAlignment="0" applyProtection="0"/>
    <xf numFmtId="0" fontId="31" fillId="0" borderId="1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42" fontId="13"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38" fontId="42" fillId="42" borderId="0" applyNumberFormat="0" applyBorder="0" applyAlignment="0" applyProtection="0"/>
    <xf numFmtId="0" fontId="43" fillId="0" borderId="23" applyNumberFormat="0" applyAlignment="0" applyProtection="0">
      <alignment horizontal="left" vertical="center"/>
    </xf>
    <xf numFmtId="0" fontId="43" fillId="0" borderId="24">
      <alignment horizontal="left" vertical="center"/>
    </xf>
    <xf numFmtId="10" fontId="42" fillId="43" borderId="25" applyNumberFormat="0" applyBorder="0" applyAlignment="0" applyProtection="0"/>
    <xf numFmtId="164" fontId="44" fillId="44" borderId="0">
      <alignment vertical="top"/>
    </xf>
    <xf numFmtId="170" fontId="45" fillId="0" borderId="0"/>
    <xf numFmtId="10" fontId="4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13" fillId="0" borderId="0" applyFont="0" applyFill="0" applyBorder="0" applyAlignment="0" applyProtection="0"/>
    <xf numFmtId="0" fontId="4" fillId="0" borderId="0"/>
    <xf numFmtId="4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24">
      <alignment horizontal="left" vertical="center"/>
    </xf>
    <xf numFmtId="10" fontId="42" fillId="43" borderId="25" applyNumberFormat="0" applyBorder="0" applyAlignment="0" applyProtection="0"/>
    <xf numFmtId="10" fontId="4" fillId="0" borderId="0" applyFont="0" applyFill="0" applyBorder="0" applyAlignment="0" applyProtection="0"/>
    <xf numFmtId="9" fontId="1" fillId="0" borderId="0" applyFont="0" applyFill="0" applyBorder="0" applyAlignment="0" applyProtection="0"/>
    <xf numFmtId="42" fontId="13" fillId="0" borderId="0" applyFill="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17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1"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0" fontId="13" fillId="33" borderId="8" applyNumberFormat="0" applyFont="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33" borderId="8" applyNumberFormat="0" applyFont="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2" fillId="43" borderId="28" applyNumberFormat="0" applyBorder="0" applyAlignment="0" applyProtection="0"/>
    <xf numFmtId="0" fontId="43" fillId="0" borderId="30">
      <alignment horizontal="left" vertical="center"/>
    </xf>
    <xf numFmtId="0" fontId="43" fillId="0" borderId="30">
      <alignment horizontal="left" vertical="center"/>
    </xf>
    <xf numFmtId="10" fontId="42" fillId="43" borderId="28" applyNumberFormat="0" applyBorder="0" applyAlignment="0" applyProtection="0"/>
    <xf numFmtId="0" fontId="43" fillId="0" borderId="29" applyNumberFormat="0" applyAlignment="0" applyProtection="0">
      <alignment horizontal="left" vertical="center"/>
    </xf>
    <xf numFmtId="166" fontId="1" fillId="0" borderId="0" applyFont="0" applyFill="0" applyBorder="0" applyAlignment="0" applyProtection="0"/>
    <xf numFmtId="174" fontId="54" fillId="2" borderId="37">
      <alignment horizontal="right" vertical="top" wrapText="1"/>
    </xf>
    <xf numFmtId="0" fontId="4" fillId="0" borderId="0"/>
    <xf numFmtId="0" fontId="4" fillId="0" borderId="0"/>
    <xf numFmtId="43" fontId="13" fillId="0" borderId="0" applyFont="0" applyFill="0" applyBorder="0" applyAlignment="0" applyProtection="0"/>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0" fontId="43" fillId="0" borderId="30">
      <alignment horizontal="left" vertical="center"/>
    </xf>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10" fontId="42" fillId="43" borderId="28"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3" fillId="33"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0" fontId="43" fillId="0" borderId="38">
      <alignment horizontal="left" vertical="center"/>
    </xf>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10" fontId="42" fillId="43" borderId="39" applyNumberFormat="0" applyBorder="0" applyAlignment="0" applyProtection="0"/>
    <xf numFmtId="0" fontId="55" fillId="0" borderId="0"/>
    <xf numFmtId="9" fontId="1" fillId="0" borderId="0" applyFont="0" applyFill="0" applyBorder="0" applyAlignment="0" applyProtection="0"/>
    <xf numFmtId="0" fontId="55" fillId="0" borderId="0"/>
    <xf numFmtId="0" fontId="55" fillId="0" borderId="0"/>
    <xf numFmtId="0" fontId="55" fillId="0" borderId="0"/>
    <xf numFmtId="172" fontId="13" fillId="0" borderId="0"/>
    <xf numFmtId="172" fontId="13" fillId="0" borderId="0"/>
    <xf numFmtId="171" fontId="23" fillId="0" borderId="0"/>
    <xf numFmtId="171" fontId="13" fillId="0" borderId="0"/>
    <xf numFmtId="171" fontId="3" fillId="0" borderId="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0"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171" fontId="13" fillId="3"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0"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171" fontId="13" fillId="4"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0"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171" fontId="13" fillId="5"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0"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171" fontId="13" fillId="6"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0"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171" fontId="13" fillId="7"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0"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171" fontId="13" fillId="8"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0"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171" fontId="13" fillId="9"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0"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171" fontId="13" fillId="10"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0"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171" fontId="13" fillId="11"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0"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171" fontId="13" fillId="12"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0"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171" fontId="13" fillId="13"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0"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3" fillId="14"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0"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5"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0"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6"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0"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7"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8"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0"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19"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0"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4" fillId="20"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0"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5" fillId="21" borderId="0" applyNumberFormat="0" applyBorder="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0"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6" fillId="22" borderId="5"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0"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7" fillId="23" borderId="6" applyNumberFormat="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0"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8" fillId="0" borderId="7" applyNumberFormat="0" applyFill="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0"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0" fontId="14" fillId="24" borderId="0" applyNumberFormat="0" applyBorder="0" applyAlignment="0" applyProtection="0"/>
    <xf numFmtId="171" fontId="14" fillId="24" borderId="0" applyNumberFormat="0" applyBorder="0" applyAlignment="0" applyProtection="0"/>
    <xf numFmtId="171" fontId="14" fillId="24"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0"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5"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0"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6"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0"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7"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0"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8"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0"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14" fillId="29" borderId="0" applyNumberFormat="0" applyBorder="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0"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20" fillId="30" borderId="5" applyNumberFormat="0" applyAlignment="0" applyProtection="0"/>
    <xf numFmtId="171" fontId="4" fillId="0" borderId="0" applyFont="0" applyFill="0" applyBorder="0" applyAlignment="0" applyProtection="0"/>
    <xf numFmtId="176" fontId="1" fillId="0" borderId="0" applyFont="0" applyFill="0" applyBorder="0" applyAlignment="0" applyProtection="0"/>
    <xf numFmtId="0" fontId="43" fillId="0" borderId="29" applyNumberFormat="0" applyAlignment="0" applyProtection="0">
      <alignment horizontal="left" vertical="center"/>
    </xf>
    <xf numFmtId="171" fontId="43" fillId="0" borderId="29" applyNumberFormat="0" applyAlignment="0" applyProtection="0">
      <alignment horizontal="left" vertical="center"/>
    </xf>
    <xf numFmtId="0" fontId="43" fillId="0" borderId="38">
      <alignment horizontal="left" vertical="center"/>
    </xf>
    <xf numFmtId="171" fontId="43" fillId="0" borderId="38">
      <alignment horizontal="left" vertical="center"/>
    </xf>
    <xf numFmtId="0" fontId="43" fillId="0" borderId="38">
      <alignment horizontal="left" vertical="center"/>
    </xf>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0"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171" fontId="21"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0"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71" fontId="22" fillId="32" borderId="0" applyNumberFormat="0" applyBorder="0" applyAlignment="0" applyProtection="0"/>
    <xf numFmtId="168" fontId="23" fillId="0" borderId="0"/>
    <xf numFmtId="173" fontId="23" fillId="0" borderId="0"/>
    <xf numFmtId="172" fontId="23" fillId="0" borderId="0"/>
    <xf numFmtId="172" fontId="23" fillId="0" borderId="0"/>
    <xf numFmtId="0" fontId="23" fillId="0" borderId="0"/>
    <xf numFmtId="0" fontId="4"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171" fontId="23" fillId="0" borderId="0"/>
    <xf numFmtId="171" fontId="2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17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0" fontId="13" fillId="0" borderId="0"/>
    <xf numFmtId="171" fontId="13" fillId="0" borderId="0"/>
    <xf numFmtId="171" fontId="13" fillId="0" borderId="0"/>
    <xf numFmtId="171" fontId="13" fillId="0" borderId="0"/>
    <xf numFmtId="171"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0"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24" fillId="0" borderId="0"/>
    <xf numFmtId="171" fontId="24" fillId="0" borderId="0"/>
    <xf numFmtId="0" fontId="24" fillId="0" borderId="0"/>
    <xf numFmtId="171" fontId="2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71" fontId="4" fillId="0" borderId="0"/>
    <xf numFmtId="0" fontId="56" fillId="0" borderId="0"/>
    <xf numFmtId="0"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0" fontId="13" fillId="0" borderId="0"/>
    <xf numFmtId="0" fontId="4"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5" fillId="0" borderId="0"/>
    <xf numFmtId="171" fontId="5" fillId="0" borderId="0"/>
    <xf numFmtId="0" fontId="5" fillId="0" borderId="0"/>
    <xf numFmtId="171" fontId="5"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0" fontId="13" fillId="0" borderId="0"/>
    <xf numFmtId="0"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4" fillId="0" borderId="0"/>
    <xf numFmtId="171" fontId="4"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68" fontId="13" fillId="0" borderId="0"/>
    <xf numFmtId="173"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3" fillId="0" borderId="0"/>
    <xf numFmtId="171" fontId="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0" fontId="13" fillId="0" borderId="0"/>
    <xf numFmtId="171" fontId="13" fillId="0" borderId="0"/>
    <xf numFmtId="168" fontId="3" fillId="0" borderId="0"/>
    <xf numFmtId="173" fontId="3" fillId="0" borderId="0"/>
    <xf numFmtId="172" fontId="3" fillId="0" borderId="0"/>
    <xf numFmtId="172" fontId="3" fillId="0" borderId="0"/>
    <xf numFmtId="0" fontId="3" fillId="0" borderId="0"/>
    <xf numFmtId="0" fontId="4" fillId="0" borderId="0"/>
    <xf numFmtId="168" fontId="3" fillId="0" borderId="0"/>
    <xf numFmtId="168" fontId="3" fillId="0" borderId="0"/>
    <xf numFmtId="168" fontId="3" fillId="0" borderId="0"/>
    <xf numFmtId="168" fontId="3" fillId="0" borderId="0"/>
    <xf numFmtId="168" fontId="3" fillId="0" borderId="0"/>
    <xf numFmtId="168" fontId="3" fillId="0" borderId="0"/>
    <xf numFmtId="171" fontId="3" fillId="0" borderId="0"/>
    <xf numFmtId="171" fontId="3" fillId="0" borderId="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0" fontId="13" fillId="33" borderId="8" applyNumberFormat="0" applyFont="0" applyAlignment="0" applyProtection="0"/>
    <xf numFmtId="171" fontId="13" fillId="33" borderId="8" applyNumberFormat="0" applyFont="0" applyAlignment="0" applyProtection="0"/>
    <xf numFmtId="9" fontId="4" fillId="0" borderId="0" applyFont="0" applyFill="0" applyBorder="0" applyAlignment="0" applyProtection="0"/>
    <xf numFmtId="9" fontId="56" fillId="0" borderId="0" applyFont="0" applyFill="0" applyBorder="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0"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5" fillId="22" borderId="9" applyNumberFormat="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0"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6"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0"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9" fillId="0" borderId="10"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0"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30" fillId="0" borderId="11"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0"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19" fillId="0" borderId="12" applyNumberFormat="0" applyFill="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171" fontId="28" fillId="0" borderId="0" applyNumberFormat="0" applyFill="0" applyBorder="0" applyAlignment="0" applyProtection="0"/>
    <xf numFmtId="0" fontId="28" fillId="0" borderId="0" applyNumberFormat="0" applyFill="0" applyBorder="0" applyAlignment="0" applyProtection="0"/>
    <xf numFmtId="171" fontId="28" fillId="0" borderId="0" applyNumberFormat="0" applyFill="0" applyBorder="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0"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xf numFmtId="171" fontId="31" fillId="0" borderId="13" applyNumberFormat="0" applyFill="0" applyAlignment="0" applyProtection="0"/>
  </cellStyleXfs>
  <cellXfs count="340">
    <xf numFmtId="0" fontId="0" fillId="0" borderId="0" xfId="0"/>
    <xf numFmtId="0" fontId="0" fillId="0" borderId="0" xfId="0" applyBorder="1" applyAlignment="1"/>
    <xf numFmtId="0" fontId="0" fillId="0" borderId="0" xfId="0" applyFill="1" applyBorder="1" applyAlignment="1">
      <alignment vertical="top" wrapText="1"/>
    </xf>
    <xf numFmtId="0" fontId="0" fillId="0" borderId="0" xfId="0" applyFont="1"/>
    <xf numFmtId="3" fontId="0" fillId="0" borderId="0" xfId="0" applyNumberFormat="1" applyFont="1"/>
    <xf numFmtId="0" fontId="34" fillId="37" borderId="1" xfId="0" applyFont="1" applyFill="1" applyBorder="1" applyAlignment="1">
      <alignment horizontal="center" vertical="center" wrapText="1"/>
    </xf>
    <xf numFmtId="3" fontId="0" fillId="0" borderId="0" xfId="0" applyNumberFormat="1"/>
    <xf numFmtId="1" fontId="0" fillId="0" borderId="0" xfId="0" applyNumberFormat="1"/>
    <xf numFmtId="0" fontId="37" fillId="34" borderId="1" xfId="0" applyFont="1" applyFill="1" applyBorder="1" applyAlignment="1">
      <alignment horizontal="center"/>
    </xf>
    <xf numFmtId="0" fontId="37" fillId="35" borderId="1" xfId="0" applyFont="1" applyFill="1" applyBorder="1" applyAlignment="1">
      <alignment horizontal="center"/>
    </xf>
    <xf numFmtId="0" fontId="0" fillId="0" borderId="0" xfId="0" applyFont="1" applyAlignment="1">
      <alignment wrapText="1"/>
    </xf>
    <xf numFmtId="1" fontId="26" fillId="0" borderId="0" xfId="0" applyNumberFormat="1" applyFont="1"/>
    <xf numFmtId="0" fontId="33" fillId="0" borderId="0" xfId="0" applyFont="1" applyFill="1" applyBorder="1" applyAlignment="1">
      <alignment horizontal="center" vertical="center" wrapText="1"/>
    </xf>
    <xf numFmtId="0" fontId="0" fillId="0" borderId="0" xfId="0" applyAlignment="1">
      <alignment vertical="center"/>
    </xf>
    <xf numFmtId="3" fontId="35" fillId="0" borderId="1" xfId="424" applyNumberFormat="1" applyFont="1" applyFill="1" applyBorder="1"/>
    <xf numFmtId="0" fontId="36" fillId="0" borderId="15" xfId="0" applyFont="1" applyFill="1" applyBorder="1" applyAlignment="1">
      <alignment vertical="top" wrapText="1"/>
    </xf>
    <xf numFmtId="0" fontId="38" fillId="34" borderId="1" xfId="0" applyFont="1" applyFill="1" applyBorder="1" applyAlignment="1">
      <alignment horizontal="center" vertical="center"/>
    </xf>
    <xf numFmtId="0" fontId="38" fillId="35" borderId="1" xfId="0" applyFont="1" applyFill="1" applyBorder="1" applyAlignment="1">
      <alignment horizontal="center" vertical="center"/>
    </xf>
    <xf numFmtId="3" fontId="34" fillId="35" borderId="1" xfId="0" applyNumberFormat="1" applyFont="1" applyFill="1" applyBorder="1"/>
    <xf numFmtId="3" fontId="34" fillId="34" borderId="1" xfId="0" applyNumberFormat="1" applyFont="1" applyFill="1" applyBorder="1"/>
    <xf numFmtId="0" fontId="38" fillId="41" borderId="0" xfId="101" applyFont="1" applyFill="1" applyBorder="1" applyAlignment="1">
      <alignment vertical="center"/>
    </xf>
    <xf numFmtId="165" fontId="0" fillId="0" borderId="0" xfId="554" applyNumberFormat="1" applyFont="1"/>
    <xf numFmtId="2" fontId="0" fillId="0" borderId="0" xfId="0" applyNumberFormat="1"/>
    <xf numFmtId="0" fontId="36" fillId="0" borderId="0" xfId="0" applyFont="1" applyFill="1" applyBorder="1" applyAlignment="1">
      <alignment vertical="top" wrapText="1"/>
    </xf>
    <xf numFmtId="0" fontId="0" fillId="0" borderId="0" xfId="0" applyBorder="1"/>
    <xf numFmtId="3" fontId="37" fillId="35" borderId="1" xfId="0" applyNumberFormat="1" applyFont="1" applyFill="1" applyBorder="1" applyAlignment="1">
      <alignment vertical="center"/>
    </xf>
    <xf numFmtId="0" fontId="37" fillId="35" borderId="1" xfId="0" applyFont="1" applyFill="1" applyBorder="1" applyAlignment="1">
      <alignment vertical="center"/>
    </xf>
    <xf numFmtId="3" fontId="9" fillId="0" borderId="1" xfId="0" applyNumberFormat="1" applyFont="1" applyFill="1" applyBorder="1"/>
    <xf numFmtId="3" fontId="37" fillId="34" borderId="1" xfId="0" applyNumberFormat="1" applyFont="1" applyFill="1" applyBorder="1"/>
    <xf numFmtId="0" fontId="9" fillId="0" borderId="1" xfId="0" applyFont="1" applyFill="1" applyBorder="1" applyAlignment="1">
      <alignment horizontal="center"/>
    </xf>
    <xf numFmtId="0" fontId="9" fillId="0" borderId="1" xfId="0" applyFont="1" applyBorder="1"/>
    <xf numFmtId="3" fontId="37" fillId="34" borderId="1" xfId="0" applyNumberFormat="1" applyFont="1" applyFill="1" applyBorder="1" applyAlignment="1">
      <alignment vertical="center"/>
    </xf>
    <xf numFmtId="0" fontId="38" fillId="35" borderId="1" xfId="0" applyFont="1" applyFill="1" applyBorder="1" applyAlignment="1" applyProtection="1">
      <alignment horizontal="center" vertical="center" wrapText="1"/>
    </xf>
    <xf numFmtId="0" fontId="38" fillId="34" borderId="1" xfId="0" applyFont="1" applyFill="1" applyBorder="1" applyAlignment="1" applyProtection="1">
      <alignment horizontal="center" vertical="center" wrapText="1"/>
    </xf>
    <xf numFmtId="0" fontId="37" fillId="34" borderId="1" xfId="0" applyFont="1" applyFill="1" applyBorder="1" applyAlignment="1">
      <alignment vertical="center"/>
    </xf>
    <xf numFmtId="0" fontId="38" fillId="37" borderId="1" xfId="0" applyFont="1" applyFill="1" applyBorder="1" applyAlignment="1">
      <alignment horizontal="center" vertical="center"/>
    </xf>
    <xf numFmtId="3" fontId="9" fillId="0" borderId="1" xfId="0" applyNumberFormat="1" applyFont="1" applyBorder="1"/>
    <xf numFmtId="3" fontId="9" fillId="0" borderId="1" xfId="0" applyNumberFormat="1" applyFont="1" applyBorder="1" applyProtection="1"/>
    <xf numFmtId="0" fontId="37" fillId="37" borderId="1" xfId="0" applyFont="1" applyFill="1" applyBorder="1" applyAlignment="1">
      <alignment vertical="center"/>
    </xf>
    <xf numFmtId="0" fontId="38" fillId="37" borderId="1" xfId="0" applyFont="1" applyFill="1" applyBorder="1" applyAlignment="1" applyProtection="1">
      <alignment horizontal="center" vertical="center" wrapText="1"/>
    </xf>
    <xf numFmtId="3" fontId="8" fillId="0" borderId="1" xfId="0" applyNumberFormat="1" applyFont="1" applyBorder="1"/>
    <xf numFmtId="3" fontId="8" fillId="0" borderId="1" xfId="0" applyNumberFormat="1" applyFont="1" applyBorder="1" applyProtection="1"/>
    <xf numFmtId="0" fontId="38" fillId="34" borderId="1" xfId="0" applyFont="1" applyFill="1" applyBorder="1" applyAlignment="1">
      <alignment horizontal="center" vertical="center" wrapText="1"/>
    </xf>
    <xf numFmtId="0" fontId="38" fillId="35" borderId="1" xfId="0" applyFont="1" applyFill="1" applyBorder="1" applyAlignment="1">
      <alignment horizontal="center" vertical="center" wrapText="1"/>
    </xf>
    <xf numFmtId="0" fontId="36" fillId="0" borderId="1" xfId="0" applyFont="1" applyBorder="1"/>
    <xf numFmtId="9" fontId="0" fillId="0" borderId="0" xfId="554" applyFont="1"/>
    <xf numFmtId="3" fontId="36" fillId="0" borderId="1" xfId="424" applyNumberFormat="1" applyFont="1" applyFill="1" applyBorder="1"/>
    <xf numFmtId="3" fontId="9" fillId="0" borderId="1" xfId="246" applyNumberFormat="1" applyFont="1" applyBorder="1"/>
    <xf numFmtId="3" fontId="35" fillId="0" borderId="1" xfId="424" applyNumberFormat="1" applyFont="1" applyBorder="1"/>
    <xf numFmtId="43" fontId="34" fillId="34" borderId="1" xfId="44" applyFont="1" applyFill="1" applyBorder="1" applyAlignment="1">
      <alignment horizontal="center" vertical="center"/>
    </xf>
    <xf numFmtId="3" fontId="35" fillId="0" borderId="1" xfId="0" applyNumberFormat="1" applyFont="1" applyBorder="1"/>
    <xf numFmtId="43" fontId="35" fillId="0" borderId="1" xfId="44" applyFont="1" applyBorder="1"/>
    <xf numFmtId="166" fontId="37" fillId="35" borderId="1" xfId="1612" applyNumberFormat="1" applyFont="1" applyFill="1" applyBorder="1" applyAlignment="1">
      <alignment horizontal="center" vertical="center" wrapText="1"/>
    </xf>
    <xf numFmtId="0" fontId="50" fillId="0" borderId="0" xfId="0" applyFont="1"/>
    <xf numFmtId="0" fontId="1" fillId="0" borderId="0" xfId="536" applyFont="1" applyFill="1" applyBorder="1" applyAlignment="1">
      <alignment vertical="top" wrapText="1"/>
    </xf>
    <xf numFmtId="0" fontId="47" fillId="34" borderId="1" xfId="0" applyFont="1" applyFill="1" applyBorder="1" applyAlignment="1">
      <alignment horizontal="center" vertical="center" wrapText="1"/>
    </xf>
    <xf numFmtId="0" fontId="7" fillId="0" borderId="1" xfId="0" applyFont="1" applyBorder="1"/>
    <xf numFmtId="0" fontId="47" fillId="35" borderId="1" xfId="0" applyFont="1" applyFill="1" applyBorder="1" applyAlignment="1">
      <alignment horizontal="center" vertical="center" wrapText="1"/>
    </xf>
    <xf numFmtId="9" fontId="8" fillId="0" borderId="0" xfId="554" applyFont="1" applyFill="1" applyBorder="1"/>
    <xf numFmtId="0" fontId="34" fillId="35" borderId="1" xfId="0" applyFont="1" applyFill="1" applyBorder="1" applyAlignment="1">
      <alignment horizontal="center" vertical="center" wrapText="1"/>
    </xf>
    <xf numFmtId="0" fontId="34" fillId="34" borderId="1" xfId="0" applyFont="1" applyFill="1" applyBorder="1" applyAlignment="1">
      <alignment horizontal="center" vertical="center" wrapText="1"/>
    </xf>
    <xf numFmtId="43" fontId="0" fillId="0" borderId="0" xfId="44" applyFont="1"/>
    <xf numFmtId="3" fontId="8" fillId="39" borderId="1" xfId="0" applyNumberFormat="1" applyFont="1" applyFill="1" applyBorder="1"/>
    <xf numFmtId="0" fontId="47" fillId="37" borderId="1" xfId="0" applyFont="1" applyFill="1" applyBorder="1" applyAlignment="1">
      <alignment horizontal="center" vertical="center" wrapText="1"/>
    </xf>
    <xf numFmtId="3" fontId="8" fillId="50" borderId="1" xfId="0" applyNumberFormat="1" applyFont="1" applyFill="1" applyBorder="1"/>
    <xf numFmtId="3" fontId="34" fillId="37" borderId="1" xfId="0" applyNumberFormat="1" applyFont="1" applyFill="1" applyBorder="1"/>
    <xf numFmtId="166" fontId="0" fillId="0" borderId="0" xfId="0" applyNumberFormat="1"/>
    <xf numFmtId="0" fontId="37" fillId="37" borderId="1" xfId="0" applyFont="1" applyFill="1" applyBorder="1" applyAlignment="1">
      <alignment horizontal="center"/>
    </xf>
    <xf numFmtId="0" fontId="52" fillId="0" borderId="0" xfId="0" applyFont="1"/>
    <xf numFmtId="0" fontId="38" fillId="37" borderId="1" xfId="0" applyFont="1" applyFill="1" applyBorder="1" applyAlignment="1">
      <alignment horizontal="center" vertical="center" wrapText="1"/>
    </xf>
    <xf numFmtId="43" fontId="40" fillId="0" borderId="0" xfId="44" applyFont="1" applyFill="1" applyBorder="1" applyAlignment="1">
      <alignment horizontal="center" vertical="center"/>
    </xf>
    <xf numFmtId="0" fontId="53" fillId="0" borderId="0" xfId="0" applyFont="1" applyAlignment="1">
      <alignment horizontal="center"/>
    </xf>
    <xf numFmtId="0" fontId="14" fillId="0" borderId="0" xfId="0" applyFont="1"/>
    <xf numFmtId="0" fontId="7" fillId="0" borderId="1" xfId="0" applyFont="1" applyBorder="1" applyProtection="1"/>
    <xf numFmtId="166" fontId="37" fillId="34" borderId="1" xfId="1612" applyNumberFormat="1" applyFont="1" applyFill="1" applyBorder="1" applyAlignment="1">
      <alignment horizontal="center" vertical="center" wrapText="1"/>
    </xf>
    <xf numFmtId="0" fontId="36" fillId="0" borderId="3" xfId="0" applyFont="1" applyBorder="1" applyAlignment="1" applyProtection="1">
      <alignment vertical="center"/>
    </xf>
    <xf numFmtId="166" fontId="0" fillId="0" borderId="0" xfId="44" applyNumberFormat="1" applyFont="1"/>
    <xf numFmtId="3" fontId="37" fillId="35" borderId="1" xfId="0" applyNumberFormat="1" applyFont="1" applyFill="1" applyBorder="1"/>
    <xf numFmtId="3" fontId="37" fillId="35" borderId="1" xfId="0" applyNumberFormat="1" applyFont="1" applyFill="1" applyBorder="1" applyAlignment="1"/>
    <xf numFmtId="3" fontId="37" fillId="37" borderId="1" xfId="0" applyNumberFormat="1" applyFont="1" applyFill="1" applyBorder="1"/>
    <xf numFmtId="3" fontId="37" fillId="37" borderId="1" xfId="0" applyNumberFormat="1" applyFont="1" applyFill="1" applyBorder="1" applyAlignment="1"/>
    <xf numFmtId="3" fontId="37" fillId="37" borderId="1" xfId="424" applyNumberFormat="1" applyFont="1" applyFill="1" applyBorder="1"/>
    <xf numFmtId="3" fontId="8" fillId="38" borderId="1" xfId="0" applyNumberFormat="1" applyFont="1" applyFill="1" applyBorder="1"/>
    <xf numFmtId="0" fontId="0" fillId="0" borderId="0" xfId="0"/>
    <xf numFmtId="3" fontId="9" fillId="40" borderId="1" xfId="246" applyNumberFormat="1" applyFont="1" applyFill="1" applyBorder="1"/>
    <xf numFmtId="0" fontId="37" fillId="34" borderId="1" xfId="0" applyFont="1" applyFill="1" applyBorder="1" applyAlignment="1">
      <alignment horizontal="center" vertical="center" wrapText="1"/>
    </xf>
    <xf numFmtId="0" fontId="37" fillId="34" borderId="3" xfId="0" applyFont="1" applyFill="1" applyBorder="1" applyAlignment="1">
      <alignment horizontal="center" wrapText="1"/>
    </xf>
    <xf numFmtId="166" fontId="37" fillId="34" borderId="4" xfId="44" applyNumberFormat="1" applyFont="1" applyFill="1" applyBorder="1" applyAlignment="1">
      <alignment wrapText="1"/>
    </xf>
    <xf numFmtId="9" fontId="9" fillId="0" borderId="1" xfId="554" applyNumberFormat="1" applyFont="1" applyFill="1" applyBorder="1" applyAlignment="1"/>
    <xf numFmtId="9" fontId="9" fillId="0" borderId="1" xfId="0" applyNumberFormat="1" applyFont="1" applyFill="1" applyBorder="1" applyAlignment="1"/>
    <xf numFmtId="0" fontId="36" fillId="0" borderId="1" xfId="0" applyFont="1" applyFill="1" applyBorder="1" applyAlignment="1" applyProtection="1">
      <alignment vertical="center"/>
    </xf>
    <xf numFmtId="9" fontId="36" fillId="0" borderId="1" xfId="554" applyFont="1" applyFill="1" applyBorder="1" applyAlignment="1" applyProtection="1">
      <alignment vertical="center"/>
    </xf>
    <xf numFmtId="9" fontId="36" fillId="0" borderId="1" xfId="0" applyNumberFormat="1" applyFont="1" applyFill="1" applyBorder="1" applyAlignment="1" applyProtection="1">
      <alignment vertical="center"/>
    </xf>
    <xf numFmtId="166" fontId="37" fillId="35" borderId="1" xfId="44" applyNumberFormat="1" applyFont="1" applyFill="1" applyBorder="1" applyAlignment="1">
      <alignment horizontal="center"/>
    </xf>
    <xf numFmtId="43" fontId="9" fillId="0" borderId="1" xfId="44" applyFont="1" applyBorder="1"/>
    <xf numFmtId="166" fontId="9" fillId="0" borderId="1" xfId="44" applyNumberFormat="1" applyFont="1" applyBorder="1"/>
    <xf numFmtId="43" fontId="37" fillId="35" borderId="1" xfId="44" applyFont="1" applyFill="1" applyBorder="1"/>
    <xf numFmtId="0" fontId="38" fillId="51" borderId="0" xfId="101" applyFont="1" applyFill="1" applyBorder="1" applyAlignment="1">
      <alignment vertical="center"/>
    </xf>
    <xf numFmtId="175" fontId="0" fillId="0" borderId="0" xfId="0" applyNumberFormat="1"/>
    <xf numFmtId="3" fontId="9" fillId="36" borderId="1" xfId="246" applyNumberFormat="1" applyFont="1" applyFill="1" applyBorder="1"/>
    <xf numFmtId="3" fontId="37" fillId="34" borderId="1" xfId="0" applyNumberFormat="1" applyFont="1" applyFill="1" applyBorder="1" applyAlignment="1">
      <alignment horizontal="center" vertical="center" wrapText="1"/>
    </xf>
    <xf numFmtId="3" fontId="37" fillId="35" borderId="1" xfId="0" applyNumberFormat="1" applyFont="1" applyFill="1" applyBorder="1" applyAlignment="1">
      <alignment horizontal="center" vertical="center" wrapText="1"/>
    </xf>
    <xf numFmtId="0" fontId="37" fillId="35" borderId="1" xfId="0" applyFont="1" applyFill="1" applyBorder="1" applyAlignment="1">
      <alignment horizontal="center" vertical="center" wrapText="1"/>
    </xf>
    <xf numFmtId="0" fontId="37" fillId="35" borderId="3" xfId="0" applyFont="1" applyFill="1" applyBorder="1" applyAlignment="1">
      <alignment horizontal="center" wrapText="1"/>
    </xf>
    <xf numFmtId="166" fontId="37" fillId="35" borderId="4" xfId="44" applyNumberFormat="1" applyFont="1" applyFill="1" applyBorder="1" applyAlignment="1">
      <alignment wrapText="1"/>
    </xf>
    <xf numFmtId="3" fontId="9" fillId="39" borderId="1" xfId="246" applyNumberFormat="1" applyFont="1" applyFill="1" applyBorder="1"/>
    <xf numFmtId="3" fontId="37" fillId="37" borderId="1" xfId="0" applyNumberFormat="1" applyFont="1" applyFill="1" applyBorder="1" applyAlignment="1">
      <alignment horizontal="center" vertical="center" wrapText="1"/>
    </xf>
    <xf numFmtId="0" fontId="37" fillId="37" borderId="1" xfId="0" applyFont="1" applyFill="1" applyBorder="1" applyAlignment="1">
      <alignment horizontal="center" vertical="center" wrapText="1"/>
    </xf>
    <xf numFmtId="0" fontId="37" fillId="37" borderId="3" xfId="0" applyFont="1" applyFill="1" applyBorder="1" applyAlignment="1">
      <alignment horizontal="center" wrapText="1"/>
    </xf>
    <xf numFmtId="166" fontId="37" fillId="37" borderId="4" xfId="44" applyNumberFormat="1" applyFont="1" applyFill="1" applyBorder="1" applyAlignment="1">
      <alignment wrapText="1"/>
    </xf>
    <xf numFmtId="3" fontId="9" fillId="49" borderId="1" xfId="246" applyNumberFormat="1" applyFont="1" applyFill="1" applyBorder="1"/>
    <xf numFmtId="0" fontId="38" fillId="51" borderId="14" xfId="101" applyFont="1" applyFill="1" applyBorder="1" applyAlignment="1">
      <alignment vertical="center"/>
    </xf>
    <xf numFmtId="0" fontId="38" fillId="51" borderId="15" xfId="101" applyFont="1" applyFill="1" applyBorder="1" applyAlignment="1">
      <alignment vertical="center"/>
    </xf>
    <xf numFmtId="0" fontId="39" fillId="51" borderId="14" xfId="101" applyFont="1" applyFill="1" applyBorder="1" applyAlignment="1">
      <alignment vertical="center" wrapText="1"/>
    </xf>
    <xf numFmtId="0" fontId="47" fillId="51" borderId="32" xfId="101" applyFont="1" applyFill="1" applyBorder="1" applyAlignment="1">
      <alignment vertical="center"/>
    </xf>
    <xf numFmtId="0" fontId="49" fillId="51" borderId="32" xfId="101" applyFont="1" applyFill="1" applyBorder="1" applyAlignment="1">
      <alignment vertical="center" wrapText="1"/>
    </xf>
    <xf numFmtId="0" fontId="49" fillId="51" borderId="32" xfId="101" applyFont="1" applyFill="1" applyBorder="1" applyAlignment="1">
      <alignment vertical="center"/>
    </xf>
    <xf numFmtId="10" fontId="9" fillId="0" borderId="1" xfId="554" applyNumberFormat="1" applyFont="1" applyFill="1" applyBorder="1" applyAlignment="1"/>
    <xf numFmtId="10" fontId="0" fillId="0" borderId="0" xfId="554" applyNumberFormat="1" applyFont="1"/>
    <xf numFmtId="1" fontId="7" fillId="0" borderId="1" xfId="0" applyNumberFormat="1" applyFont="1" applyBorder="1"/>
    <xf numFmtId="0" fontId="38" fillId="36" borderId="0" xfId="0" applyFont="1" applyFill="1" applyBorder="1" applyAlignment="1">
      <alignment horizontal="center" vertical="center" wrapText="1"/>
    </xf>
    <xf numFmtId="3" fontId="9" fillId="36" borderId="0" xfId="0" applyNumberFormat="1" applyFont="1" applyFill="1" applyBorder="1"/>
    <xf numFmtId="3" fontId="37" fillId="36" borderId="0" xfId="0" applyNumberFormat="1" applyFont="1" applyFill="1" applyBorder="1"/>
    <xf numFmtId="0" fontId="0" fillId="36" borderId="0" xfId="0" applyFont="1" applyFill="1"/>
    <xf numFmtId="10" fontId="0" fillId="0" borderId="0" xfId="0" applyNumberFormat="1" applyFont="1"/>
    <xf numFmtId="10" fontId="0" fillId="0" borderId="0" xfId="554" applyNumberFormat="1" applyFont="1" applyAlignment="1">
      <alignment vertical="center"/>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8" fillId="34" borderId="2" xfId="0" applyFont="1" applyFill="1" applyBorder="1" applyAlignment="1">
      <alignment horizontal="center" vertical="center" wrapText="1"/>
    </xf>
    <xf numFmtId="0" fontId="38" fillId="35" borderId="2" xfId="0" applyFont="1" applyFill="1" applyBorder="1" applyAlignment="1">
      <alignment horizontal="center" vertical="center" wrapText="1"/>
    </xf>
    <xf numFmtId="171" fontId="13" fillId="0" borderId="0" xfId="4076"/>
    <xf numFmtId="171" fontId="10" fillId="0" borderId="0" xfId="4077" applyFont="1" applyFill="1" applyBorder="1" applyAlignment="1">
      <alignment vertical="top" wrapText="1"/>
    </xf>
    <xf numFmtId="171" fontId="13" fillId="0" borderId="0" xfId="4076" applyFill="1"/>
    <xf numFmtId="171" fontId="32" fillId="0" borderId="0" xfId="4076" applyFont="1" applyFill="1" applyBorder="1" applyAlignment="1">
      <alignment horizontal="left" vertical="top" wrapText="1"/>
    </xf>
    <xf numFmtId="171" fontId="34" fillId="34" borderId="1" xfId="4076" applyFont="1" applyFill="1" applyBorder="1" applyAlignment="1">
      <alignment horizontal="center" vertical="center"/>
    </xf>
    <xf numFmtId="3" fontId="34" fillId="34" borderId="1" xfId="44" applyNumberFormat="1" applyFont="1" applyFill="1" applyBorder="1" applyAlignment="1">
      <alignment horizontal="center" vertical="center" wrapText="1"/>
    </xf>
    <xf numFmtId="171" fontId="35" fillId="0" borderId="1" xfId="4076" applyFont="1" applyBorder="1"/>
    <xf numFmtId="171" fontId="40" fillId="0" borderId="0" xfId="4076" applyFont="1" applyFill="1" applyBorder="1" applyAlignment="1">
      <alignment horizontal="center" vertical="center"/>
    </xf>
    <xf numFmtId="2" fontId="13" fillId="0" borderId="0" xfId="4076" applyNumberFormat="1" applyAlignment="1">
      <alignment horizontal="center" vertical="center"/>
    </xf>
    <xf numFmtId="2" fontId="13" fillId="0" borderId="0" xfId="4076" applyNumberFormat="1" applyBorder="1" applyAlignment="1">
      <alignment horizontal="center" vertical="center" wrapText="1"/>
    </xf>
    <xf numFmtId="43" fontId="32" fillId="0" borderId="0" xfId="44" applyFont="1" applyFill="1" applyBorder="1" applyAlignment="1">
      <alignment horizontal="left" vertical="top" wrapText="1"/>
    </xf>
    <xf numFmtId="43" fontId="13" fillId="0" borderId="0" xfId="4076" applyNumberFormat="1"/>
    <xf numFmtId="166" fontId="7" fillId="0" borderId="1" xfId="44" applyNumberFormat="1" applyFont="1" applyBorder="1" applyProtection="1"/>
    <xf numFmtId="171" fontId="0" fillId="0" borderId="0" xfId="4076" applyFont="1"/>
    <xf numFmtId="43" fontId="13" fillId="0" borderId="0" xfId="44"/>
    <xf numFmtId="9" fontId="13" fillId="0" borderId="0" xfId="554"/>
    <xf numFmtId="10" fontId="13" fillId="0" borderId="0" xfId="554" applyNumberFormat="1"/>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39" fillId="51" borderId="14" xfId="101" applyFont="1" applyFill="1" applyBorder="1" applyAlignment="1">
      <alignment vertical="center"/>
    </xf>
    <xf numFmtId="177" fontId="0" fillId="0" borderId="0" xfId="0" applyNumberFormat="1" applyFont="1"/>
    <xf numFmtId="178" fontId="0" fillId="0" borderId="0" xfId="554" applyNumberFormat="1" applyFont="1"/>
    <xf numFmtId="166" fontId="0" fillId="0" borderId="0" xfId="0" applyNumberFormat="1" applyFont="1"/>
    <xf numFmtId="3" fontId="36" fillId="0" borderId="1" xfId="0" applyNumberFormat="1" applyFont="1" applyBorder="1"/>
    <xf numFmtId="0" fontId="35" fillId="0" borderId="4" xfId="0" applyFont="1" applyBorder="1" applyAlignment="1"/>
    <xf numFmtId="166" fontId="37" fillId="37" borderId="1" xfId="44" applyNumberFormat="1" applyFont="1" applyFill="1" applyBorder="1" applyAlignment="1">
      <alignment horizontal="center"/>
    </xf>
    <xf numFmtId="43" fontId="37" fillId="37" borderId="1" xfId="44" applyFont="1" applyFill="1" applyBorder="1"/>
    <xf numFmtId="9" fontId="9" fillId="36" borderId="0" xfId="554" applyNumberFormat="1" applyFont="1" applyFill="1" applyBorder="1" applyAlignment="1"/>
    <xf numFmtId="3" fontId="37" fillId="37" borderId="1" xfId="0" applyNumberFormat="1" applyFont="1" applyFill="1" applyBorder="1" applyAlignment="1">
      <alignment vertical="center"/>
    </xf>
    <xf numFmtId="167" fontId="32" fillId="0" borderId="0" xfId="0" applyNumberFormat="1" applyFont="1" applyFill="1" applyBorder="1" applyAlignment="1" applyProtection="1">
      <alignment horizontal="left"/>
    </xf>
    <xf numFmtId="0" fontId="38" fillId="37" borderId="2" xfId="0" applyFont="1" applyFill="1" applyBorder="1" applyAlignment="1">
      <alignment horizontal="center" vertical="center" wrapText="1"/>
    </xf>
    <xf numFmtId="166" fontId="37" fillId="37" borderId="1" xfId="1612" applyNumberFormat="1" applyFont="1" applyFill="1" applyBorder="1" applyAlignment="1">
      <alignment horizontal="center" vertical="center" wrapText="1"/>
    </xf>
    <xf numFmtId="0" fontId="39" fillId="51" borderId="15" xfId="101" applyFont="1" applyFill="1" applyBorder="1" applyAlignment="1">
      <alignment horizontal="center" vertical="center" wrapText="1"/>
    </xf>
    <xf numFmtId="0" fontId="39" fillId="51" borderId="15" xfId="101" applyFont="1" applyFill="1" applyBorder="1" applyAlignment="1">
      <alignment vertical="center" wrapText="1"/>
    </xf>
    <xf numFmtId="0" fontId="39" fillId="51" borderId="15" xfId="101" applyFont="1" applyFill="1" applyBorder="1" applyAlignment="1">
      <alignment vertical="center"/>
    </xf>
    <xf numFmtId="0" fontId="47" fillId="51" borderId="33" xfId="101" applyFont="1" applyFill="1" applyBorder="1" applyAlignment="1">
      <alignment vertical="center"/>
    </xf>
    <xf numFmtId="0" fontId="10" fillId="0" borderId="0" xfId="536" applyFont="1" applyFill="1" applyBorder="1" applyAlignment="1">
      <alignment vertical="top" wrapText="1"/>
    </xf>
    <xf numFmtId="0" fontId="35" fillId="0" borderId="3" xfId="0" applyFont="1" applyFill="1" applyBorder="1" applyAlignment="1">
      <alignment vertical="center"/>
    </xf>
    <xf numFmtId="0" fontId="35" fillId="0" borderId="4" xfId="0" applyFont="1" applyFill="1" applyBorder="1" applyAlignment="1">
      <alignment vertical="center"/>
    </xf>
    <xf numFmtId="9" fontId="35" fillId="0" borderId="1" xfId="2975" applyNumberFormat="1" applyFont="1" applyBorder="1" applyAlignment="1">
      <alignment horizontal="center" wrapText="1"/>
    </xf>
    <xf numFmtId="0" fontId="35" fillId="0" borderId="1" xfId="0" applyFont="1" applyFill="1" applyBorder="1"/>
    <xf numFmtId="10" fontId="35" fillId="0" borderId="1" xfId="554" applyNumberFormat="1" applyFont="1" applyBorder="1" applyAlignment="1">
      <alignment wrapText="1"/>
    </xf>
    <xf numFmtId="9" fontId="35" fillId="0" borderId="1" xfId="554" applyNumberFormat="1" applyFont="1" applyBorder="1" applyAlignment="1">
      <alignment wrapText="1"/>
    </xf>
    <xf numFmtId="9" fontId="35" fillId="0" borderId="1" xfId="554" applyFont="1" applyBorder="1" applyAlignment="1">
      <alignment wrapText="1"/>
    </xf>
    <xf numFmtId="0" fontId="57" fillId="0" borderId="0" xfId="0" applyFont="1" applyAlignment="1">
      <alignment horizontal="justify"/>
    </xf>
    <xf numFmtId="0" fontId="58" fillId="0" borderId="0" xfId="0" applyFont="1" applyAlignment="1">
      <alignment horizontal="center"/>
    </xf>
    <xf numFmtId="10" fontId="35" fillId="38" borderId="3" xfId="554" applyNumberFormat="1" applyFont="1" applyFill="1" applyBorder="1" applyAlignment="1">
      <alignment horizontal="left" vertical="center" wrapText="1"/>
    </xf>
    <xf numFmtId="0" fontId="35" fillId="38" borderId="3" xfId="0" applyFont="1" applyFill="1" applyBorder="1" applyAlignment="1">
      <alignment vertical="center" wrapText="1"/>
    </xf>
    <xf numFmtId="10" fontId="35" fillId="38" borderId="3" xfId="554" applyNumberFormat="1" applyFont="1" applyFill="1" applyBorder="1" applyAlignment="1">
      <alignment vertical="center" wrapText="1"/>
    </xf>
    <xf numFmtId="10" fontId="59" fillId="38" borderId="3" xfId="0" applyNumberFormat="1" applyFont="1" applyFill="1" applyBorder="1" applyAlignment="1">
      <alignment vertical="center" wrapText="1"/>
    </xf>
    <xf numFmtId="0" fontId="35" fillId="38" borderId="1" xfId="0" applyFont="1" applyFill="1" applyBorder="1" applyAlignment="1">
      <alignment vertical="center" wrapText="1"/>
    </xf>
    <xf numFmtId="3" fontId="60" fillId="34" borderId="1" xfId="0" applyNumberFormat="1" applyFont="1" applyFill="1" applyBorder="1" applyAlignment="1">
      <alignment horizontal="center" vertical="center"/>
    </xf>
    <xf numFmtId="0" fontId="60" fillId="34" borderId="1" xfId="0" applyFont="1" applyFill="1" applyBorder="1" applyAlignment="1">
      <alignment horizontal="center" vertical="center" wrapText="1"/>
    </xf>
    <xf numFmtId="17" fontId="35" fillId="38" borderId="3" xfId="554" applyNumberFormat="1" applyFont="1" applyFill="1" applyBorder="1" applyAlignment="1">
      <alignment horizontal="center" vertical="center" wrapText="1"/>
    </xf>
    <xf numFmtId="9" fontId="35" fillId="38" borderId="1" xfId="554" applyFont="1" applyFill="1" applyBorder="1" applyAlignment="1">
      <alignment horizontal="center" vertical="center" wrapText="1"/>
    </xf>
    <xf numFmtId="9" fontId="35" fillId="0" borderId="1" xfId="2975" applyNumberFormat="1" applyFont="1" applyBorder="1" applyAlignment="1">
      <alignment horizontal="left" wrapText="1"/>
    </xf>
    <xf numFmtId="9" fontId="35" fillId="0" borderId="44" xfId="2975" applyNumberFormat="1" applyFont="1" applyFill="1" applyBorder="1" applyAlignment="1">
      <alignment horizontal="left" wrapText="1"/>
    </xf>
    <xf numFmtId="10" fontId="59" fillId="38" borderId="1" xfId="554" applyNumberFormat="1" applyFont="1" applyFill="1" applyBorder="1" applyAlignment="1">
      <alignment horizontal="left" vertical="center" wrapText="1"/>
    </xf>
    <xf numFmtId="0" fontId="35" fillId="0" borderId="0" xfId="0" applyFont="1" applyFill="1" applyBorder="1" applyAlignment="1">
      <alignment vertical="center"/>
    </xf>
    <xf numFmtId="10" fontId="0" fillId="0" borderId="0" xfId="0" applyNumberFormat="1"/>
    <xf numFmtId="3" fontId="0" fillId="0" borderId="0" xfId="0" applyNumberFormat="1" applyAlignment="1">
      <alignment vertical="center"/>
    </xf>
    <xf numFmtId="0" fontId="41" fillId="51" borderId="16" xfId="101" applyFont="1" applyFill="1" applyBorder="1" applyAlignment="1">
      <alignment vertical="center"/>
    </xf>
    <xf numFmtId="0" fontId="41" fillId="51" borderId="0" xfId="101" applyFont="1" applyFill="1" applyBorder="1" applyAlignment="1">
      <alignment vertical="center"/>
    </xf>
    <xf numFmtId="166" fontId="7" fillId="38" borderId="1" xfId="44" applyNumberFormat="1" applyFont="1" applyFill="1" applyBorder="1" applyProtection="1"/>
    <xf numFmtId="0" fontId="35" fillId="0" borderId="1" xfId="0" applyFont="1" applyFill="1" applyBorder="1" applyAlignment="1">
      <alignment wrapText="1"/>
    </xf>
    <xf numFmtId="0" fontId="34" fillId="34" borderId="3" xfId="0" applyFont="1" applyFill="1" applyBorder="1" applyAlignment="1"/>
    <xf numFmtId="0" fontId="34" fillId="34" borderId="4" xfId="0" applyFont="1" applyFill="1" applyBorder="1" applyAlignment="1"/>
    <xf numFmtId="0" fontId="64" fillId="34" borderId="1" xfId="0" applyFont="1" applyFill="1" applyBorder="1"/>
    <xf numFmtId="0" fontId="64" fillId="35" borderId="1" xfId="0" applyFont="1" applyFill="1" applyBorder="1"/>
    <xf numFmtId="0" fontId="64" fillId="37" borderId="1" xfId="0" applyFont="1" applyFill="1" applyBorder="1"/>
    <xf numFmtId="0" fontId="0" fillId="0" borderId="0" xfId="0" applyAlignment="1"/>
    <xf numFmtId="1" fontId="37" fillId="37" borderId="1" xfId="0" applyNumberFormat="1" applyFont="1" applyFill="1" applyBorder="1" applyAlignment="1">
      <alignment horizontal="center"/>
    </xf>
    <xf numFmtId="3" fontId="8" fillId="0" borderId="0" xfId="0" applyNumberFormat="1" applyFont="1" applyBorder="1"/>
    <xf numFmtId="3" fontId="9" fillId="36" borderId="0" xfId="246" applyNumberFormat="1" applyFont="1" applyFill="1" applyBorder="1" applyAlignment="1">
      <alignment wrapText="1"/>
    </xf>
    <xf numFmtId="3" fontId="9" fillId="36" borderId="0" xfId="246" applyNumberFormat="1" applyFont="1" applyFill="1" applyBorder="1" applyAlignment="1">
      <alignment wrapText="1"/>
    </xf>
    <xf numFmtId="0" fontId="7" fillId="0" borderId="0" xfId="0" applyFont="1" applyBorder="1" applyAlignment="1" applyProtection="1">
      <alignment wrapText="1"/>
    </xf>
    <xf numFmtId="1" fontId="35" fillId="0" borderId="4" xfId="0" applyNumberFormat="1" applyFont="1" applyBorder="1" applyAlignment="1"/>
    <xf numFmtId="0" fontId="41" fillId="51" borderId="55" xfId="101" applyFont="1" applyFill="1" applyBorder="1" applyAlignment="1">
      <alignment vertical="center"/>
    </xf>
    <xf numFmtId="0" fontId="41" fillId="51" borderId="56" xfId="101" applyFont="1" applyFill="1" applyBorder="1" applyAlignment="1">
      <alignment vertical="center"/>
    </xf>
    <xf numFmtId="0" fontId="41" fillId="51" borderId="57" xfId="101" applyFont="1" applyFill="1" applyBorder="1" applyAlignment="1">
      <alignment vertical="center"/>
    </xf>
    <xf numFmtId="165" fontId="59" fillId="38" borderId="1" xfId="554" applyNumberFormat="1" applyFont="1" applyFill="1" applyBorder="1" applyAlignment="1">
      <alignment horizontal="left" vertical="center" wrapText="1"/>
    </xf>
    <xf numFmtId="165" fontId="7" fillId="36" borderId="1" xfId="1821" applyNumberFormat="1" applyFont="1" applyFill="1" applyBorder="1"/>
    <xf numFmtId="165" fontId="7" fillId="0" borderId="1" xfId="1821" applyNumberFormat="1" applyFont="1" applyBorder="1"/>
    <xf numFmtId="165" fontId="60" fillId="34" borderId="1" xfId="0" applyNumberFormat="1" applyFont="1" applyFill="1" applyBorder="1" applyAlignment="1">
      <alignment vertical="center" wrapText="1"/>
    </xf>
    <xf numFmtId="0" fontId="0" fillId="0" borderId="0" xfId="0" applyAlignment="1">
      <alignment vertical="top" wrapText="1"/>
    </xf>
    <xf numFmtId="1" fontId="62" fillId="0" borderId="46" xfId="1612" applyNumberFormat="1" applyFont="1" applyBorder="1" applyAlignment="1">
      <alignment horizontal="right" vertical="center"/>
    </xf>
    <xf numFmtId="0" fontId="62" fillId="0" borderId="47" xfId="0" applyFont="1" applyBorder="1" applyAlignment="1">
      <alignment horizontal="left" vertical="center" wrapText="1"/>
    </xf>
    <xf numFmtId="0" fontId="62" fillId="0" borderId="48" xfId="0" applyFont="1" applyBorder="1" applyAlignment="1">
      <alignment horizontal="left" vertical="center" wrapText="1"/>
    </xf>
    <xf numFmtId="43" fontId="62" fillId="0" borderId="46" xfId="4069" applyNumberFormat="1" applyFont="1" applyBorder="1" applyAlignment="1">
      <alignment horizontal="right" vertical="center"/>
    </xf>
    <xf numFmtId="10" fontId="62" fillId="0" borderId="46" xfId="4069" applyNumberFormat="1" applyFont="1" applyBorder="1" applyAlignment="1">
      <alignment horizontal="right" vertical="center"/>
    </xf>
    <xf numFmtId="0" fontId="62" fillId="0" borderId="47" xfId="0" applyFont="1" applyBorder="1" applyAlignment="1">
      <alignment horizontal="left" vertical="center"/>
    </xf>
    <xf numFmtId="0" fontId="62" fillId="0" borderId="48" xfId="0" applyFont="1" applyBorder="1" applyAlignment="1">
      <alignment horizontal="left" vertical="center"/>
    </xf>
    <xf numFmtId="166" fontId="62" fillId="0" borderId="46" xfId="44" applyNumberFormat="1" applyFont="1" applyBorder="1" applyAlignment="1">
      <alignment horizontal="right" vertical="center"/>
    </xf>
    <xf numFmtId="165" fontId="62" fillId="0" borderId="46" xfId="554" applyNumberFormat="1" applyFont="1" applyBorder="1" applyAlignment="1">
      <alignment horizontal="right" vertical="center"/>
    </xf>
    <xf numFmtId="0" fontId="38" fillId="51" borderId="16" xfId="101" applyFont="1" applyFill="1" applyBorder="1" applyAlignment="1">
      <alignment horizontal="center" vertical="center"/>
    </xf>
    <xf numFmtId="0" fontId="38" fillId="51" borderId="0" xfId="101" applyFont="1" applyFill="1" applyBorder="1" applyAlignment="1">
      <alignment horizontal="center" vertical="center"/>
    </xf>
    <xf numFmtId="0" fontId="38" fillId="51" borderId="19" xfId="101" applyFont="1" applyFill="1" applyBorder="1" applyAlignment="1">
      <alignment horizontal="center" vertical="center"/>
    </xf>
    <xf numFmtId="3" fontId="62" fillId="0" borderId="46" xfId="0" applyNumberFormat="1" applyFont="1" applyBorder="1" applyAlignment="1">
      <alignment horizontal="right" vertical="center"/>
    </xf>
    <xf numFmtId="0" fontId="41" fillId="51" borderId="17" xfId="101" applyFont="1" applyFill="1" applyBorder="1" applyAlignment="1">
      <alignment horizontal="left" vertical="center"/>
    </xf>
    <xf numFmtId="0" fontId="41" fillId="51" borderId="14" xfId="101" applyFont="1" applyFill="1" applyBorder="1" applyAlignment="1">
      <alignment horizontal="left" vertical="center"/>
    </xf>
    <xf numFmtId="0" fontId="41" fillId="51" borderId="18" xfId="101" applyFont="1" applyFill="1" applyBorder="1" applyAlignment="1">
      <alignment horizontal="left" vertical="center"/>
    </xf>
    <xf numFmtId="0" fontId="39" fillId="51" borderId="17" xfId="101" applyFont="1" applyFill="1" applyBorder="1" applyAlignment="1">
      <alignment horizontal="center" vertical="center" wrapText="1"/>
    </xf>
    <xf numFmtId="0" fontId="39" fillId="51" borderId="18" xfId="101" applyFont="1" applyFill="1" applyBorder="1" applyAlignment="1">
      <alignment horizontal="center" vertical="center" wrapText="1"/>
    </xf>
    <xf numFmtId="0" fontId="36" fillId="40" borderId="15" xfId="0" applyFont="1" applyFill="1" applyBorder="1" applyAlignment="1">
      <alignment horizontal="justify" vertical="top" wrapText="1"/>
    </xf>
    <xf numFmtId="0" fontId="36" fillId="40" borderId="0" xfId="0" applyFont="1" applyFill="1" applyBorder="1" applyAlignment="1">
      <alignment horizontal="justify" vertical="top" wrapText="1"/>
    </xf>
    <xf numFmtId="0" fontId="40" fillId="34" borderId="0" xfId="0" applyFont="1" applyFill="1" applyBorder="1" applyAlignment="1">
      <alignment horizontal="right" vertical="center"/>
    </xf>
    <xf numFmtId="166" fontId="40" fillId="34" borderId="0" xfId="44" applyNumberFormat="1" applyFont="1" applyFill="1" applyBorder="1" applyAlignment="1">
      <alignment horizontal="center" vertical="center" wrapText="1"/>
    </xf>
    <xf numFmtId="0" fontId="40" fillId="35" borderId="16" xfId="0" applyFont="1" applyFill="1" applyBorder="1" applyAlignment="1">
      <alignment horizontal="right" vertical="center" wrapText="1"/>
    </xf>
    <xf numFmtId="0" fontId="40" fillId="35" borderId="0" xfId="0" applyFont="1" applyFill="1" applyBorder="1" applyAlignment="1">
      <alignment horizontal="right" vertical="center" wrapText="1"/>
    </xf>
    <xf numFmtId="166" fontId="40" fillId="35" borderId="19" xfId="44" applyNumberFormat="1" applyFont="1" applyFill="1" applyBorder="1" applyAlignment="1">
      <alignment horizontal="center" vertical="center"/>
    </xf>
    <xf numFmtId="0" fontId="40" fillId="37" borderId="0" xfId="0" applyFont="1" applyFill="1" applyBorder="1" applyAlignment="1">
      <alignment horizontal="right" vertical="center" wrapText="1"/>
    </xf>
    <xf numFmtId="166" fontId="40" fillId="37" borderId="0" xfId="44" applyNumberFormat="1" applyFont="1" applyFill="1" applyBorder="1" applyAlignment="1">
      <alignment horizontal="center" vertical="center" wrapText="1"/>
    </xf>
    <xf numFmtId="0" fontId="36" fillId="0" borderId="50" xfId="0" applyFont="1" applyFill="1" applyBorder="1" applyAlignment="1">
      <alignment horizontal="left" vertical="top" wrapText="1"/>
    </xf>
    <xf numFmtId="0" fontId="36" fillId="0" borderId="49" xfId="0" applyFont="1" applyFill="1" applyBorder="1" applyAlignment="1">
      <alignment horizontal="left" vertical="top" wrapText="1"/>
    </xf>
    <xf numFmtId="0" fontId="36" fillId="0" borderId="45" xfId="0" applyFont="1" applyFill="1" applyBorder="1" applyAlignment="1">
      <alignment horizontal="left" vertical="top" wrapText="1"/>
    </xf>
    <xf numFmtId="0" fontId="36" fillId="0" borderId="51"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40" xfId="0" applyFont="1" applyFill="1" applyBorder="1" applyAlignment="1">
      <alignment horizontal="left" vertical="top" wrapText="1"/>
    </xf>
    <xf numFmtId="0" fontId="36" fillId="0" borderId="52" xfId="0" applyFont="1" applyFill="1" applyBorder="1" applyAlignment="1">
      <alignment horizontal="left" vertical="top" wrapText="1"/>
    </xf>
    <xf numFmtId="0" fontId="36" fillId="0" borderId="53" xfId="0" applyFont="1" applyFill="1" applyBorder="1" applyAlignment="1">
      <alignment horizontal="left" vertical="top" wrapText="1"/>
    </xf>
    <xf numFmtId="0" fontId="36" fillId="0" borderId="54" xfId="0" applyFont="1" applyFill="1" applyBorder="1" applyAlignment="1">
      <alignment horizontal="left" vertical="top" wrapText="1"/>
    </xf>
    <xf numFmtId="0" fontId="41" fillId="51" borderId="15" xfId="101" applyFont="1" applyFill="1" applyBorder="1" applyAlignment="1">
      <alignment horizontal="left" vertical="center"/>
    </xf>
    <xf numFmtId="0" fontId="41" fillId="51" borderId="21" xfId="101" applyFont="1" applyFill="1" applyBorder="1" applyAlignment="1">
      <alignment horizontal="left" vertical="center"/>
    </xf>
    <xf numFmtId="0" fontId="39" fillId="51" borderId="20" xfId="101" applyFont="1" applyFill="1" applyBorder="1" applyAlignment="1">
      <alignment horizontal="center" vertical="center" wrapText="1"/>
    </xf>
    <xf numFmtId="0" fontId="39" fillId="51" borderId="21" xfId="101" applyFont="1" applyFill="1" applyBorder="1" applyAlignment="1">
      <alignment horizontal="center" vertical="center" wrapText="1"/>
    </xf>
    <xf numFmtId="0" fontId="36" fillId="40" borderId="40" xfId="0" applyFont="1" applyFill="1" applyBorder="1" applyAlignment="1">
      <alignment horizontal="justify" vertical="top" wrapText="1"/>
    </xf>
    <xf numFmtId="0" fontId="10" fillId="40" borderId="0" xfId="0" applyFont="1" applyFill="1" applyBorder="1" applyAlignment="1">
      <alignment horizontal="left" vertical="top" wrapText="1"/>
    </xf>
    <xf numFmtId="0" fontId="36" fillId="40" borderId="0" xfId="0" applyFont="1" applyFill="1" applyBorder="1" applyAlignment="1">
      <alignment horizontal="left" vertical="top" wrapText="1"/>
    </xf>
    <xf numFmtId="0" fontId="36" fillId="40" borderId="40" xfId="0" applyFont="1" applyFill="1" applyBorder="1" applyAlignment="1">
      <alignment horizontal="left" vertical="top" wrapText="1"/>
    </xf>
    <xf numFmtId="0" fontId="10" fillId="40" borderId="15" xfId="0" applyFont="1" applyFill="1" applyBorder="1" applyAlignment="1">
      <alignment horizontal="left" vertical="top" wrapText="1"/>
    </xf>
    <xf numFmtId="0" fontId="36" fillId="40" borderId="15" xfId="0" applyFont="1" applyFill="1" applyBorder="1" applyAlignment="1">
      <alignment horizontal="left" vertical="top" wrapText="1"/>
    </xf>
    <xf numFmtId="0" fontId="48" fillId="51" borderId="31" xfId="101" applyFont="1" applyFill="1" applyBorder="1" applyAlignment="1">
      <alignment vertical="center"/>
    </xf>
    <xf numFmtId="0" fontId="48" fillId="51" borderId="32" xfId="101" applyFont="1" applyFill="1" applyBorder="1" applyAlignment="1">
      <alignment vertical="center"/>
    </xf>
    <xf numFmtId="0" fontId="48" fillId="51" borderId="36" xfId="101" applyFont="1" applyFill="1" applyBorder="1" applyAlignment="1">
      <alignment vertical="center"/>
    </xf>
    <xf numFmtId="0" fontId="49" fillId="51" borderId="31" xfId="101" applyFont="1" applyFill="1" applyBorder="1" applyAlignment="1">
      <alignment horizontal="center" vertical="center" wrapText="1"/>
    </xf>
    <xf numFmtId="0" fontId="49" fillId="51" borderId="36" xfId="101" applyFont="1" applyFill="1" applyBorder="1" applyAlignment="1">
      <alignment horizontal="center" vertical="center" wrapText="1"/>
    </xf>
    <xf numFmtId="0" fontId="10" fillId="40" borderId="33" xfId="0" applyFont="1" applyFill="1" applyBorder="1" applyAlignment="1">
      <alignment horizontal="left" vertical="top" wrapText="1"/>
    </xf>
    <xf numFmtId="0" fontId="51" fillId="34" borderId="0" xfId="0" applyFont="1" applyFill="1" applyBorder="1" applyAlignment="1">
      <alignment horizontal="right" vertical="center"/>
    </xf>
    <xf numFmtId="166" fontId="51" fillId="34" borderId="0" xfId="1612" applyNumberFormat="1" applyFont="1" applyFill="1" applyBorder="1" applyAlignment="1">
      <alignment horizontal="center" vertical="center" wrapText="1"/>
    </xf>
    <xf numFmtId="43" fontId="51" fillId="34" borderId="0" xfId="1612" applyNumberFormat="1" applyFont="1" applyFill="1" applyBorder="1" applyAlignment="1">
      <alignment horizontal="center" vertical="center" wrapText="1"/>
    </xf>
    <xf numFmtId="0" fontId="51" fillId="35" borderId="34" xfId="0" applyFont="1" applyFill="1" applyBorder="1" applyAlignment="1">
      <alignment horizontal="right" vertical="center" wrapText="1"/>
    </xf>
    <xf numFmtId="0" fontId="51" fillId="35" borderId="0" xfId="0" applyFont="1" applyFill="1" applyBorder="1" applyAlignment="1">
      <alignment horizontal="right" vertical="center" wrapText="1"/>
    </xf>
    <xf numFmtId="166" fontId="51" fillId="35" borderId="35" xfId="1612" applyNumberFormat="1" applyFont="1" applyFill="1" applyBorder="1" applyAlignment="1">
      <alignment horizontal="center" vertical="center"/>
    </xf>
    <xf numFmtId="43" fontId="51" fillId="35" borderId="35" xfId="1612" applyNumberFormat="1" applyFont="1" applyFill="1" applyBorder="1" applyAlignment="1">
      <alignment horizontal="center" vertical="center"/>
    </xf>
    <xf numFmtId="0" fontId="51" fillId="37" borderId="0" xfId="0" applyFont="1" applyFill="1" applyBorder="1" applyAlignment="1">
      <alignment horizontal="right" vertical="center" wrapText="1"/>
    </xf>
    <xf numFmtId="166" fontId="51" fillId="37" borderId="0" xfId="1612" applyNumberFormat="1" applyFont="1" applyFill="1" applyBorder="1" applyAlignment="1">
      <alignment horizontal="center" vertical="center" wrapText="1"/>
    </xf>
    <xf numFmtId="43" fontId="51" fillId="37" borderId="0" xfId="1612" applyNumberFormat="1" applyFont="1" applyFill="1" applyBorder="1" applyAlignment="1">
      <alignment horizontal="center" vertical="center" wrapText="1"/>
    </xf>
    <xf numFmtId="171" fontId="10" fillId="40" borderId="20" xfId="4077" applyFont="1" applyFill="1" applyBorder="1" applyAlignment="1">
      <alignment horizontal="left" vertical="top" wrapText="1"/>
    </xf>
    <xf numFmtId="171" fontId="10" fillId="40" borderId="15" xfId="4077" applyFont="1" applyFill="1" applyBorder="1" applyAlignment="1">
      <alignment horizontal="left" vertical="top" wrapText="1"/>
    </xf>
    <xf numFmtId="171" fontId="10" fillId="40" borderId="21" xfId="4077" applyFont="1" applyFill="1" applyBorder="1" applyAlignment="1">
      <alignment horizontal="left" vertical="top" wrapText="1"/>
    </xf>
    <xf numFmtId="171" fontId="10" fillId="40" borderId="16" xfId="4077" applyFont="1" applyFill="1" applyBorder="1" applyAlignment="1">
      <alignment horizontal="left" vertical="top" wrapText="1"/>
    </xf>
    <xf numFmtId="171" fontId="10" fillId="40" borderId="0" xfId="4077" applyFont="1" applyFill="1" applyBorder="1" applyAlignment="1">
      <alignment horizontal="left" vertical="top" wrapText="1"/>
    </xf>
    <xf numFmtId="171" fontId="10" fillId="40" borderId="19" xfId="4077" applyFont="1" applyFill="1" applyBorder="1" applyAlignment="1">
      <alignment horizontal="left" vertical="top" wrapText="1"/>
    </xf>
    <xf numFmtId="171" fontId="10" fillId="40" borderId="26" xfId="4077" applyFont="1" applyFill="1" applyBorder="1" applyAlignment="1">
      <alignment horizontal="left" vertical="top" wrapText="1"/>
    </xf>
    <xf numFmtId="171" fontId="10" fillId="40" borderId="22" xfId="4077" applyFont="1" applyFill="1" applyBorder="1" applyAlignment="1">
      <alignment horizontal="left" vertical="top" wrapText="1"/>
    </xf>
    <xf numFmtId="171" fontId="10" fillId="40" borderId="27" xfId="4077" applyFont="1" applyFill="1" applyBorder="1" applyAlignment="1">
      <alignment horizontal="left" vertical="top" wrapText="1"/>
    </xf>
    <xf numFmtId="171" fontId="40" fillId="34" borderId="0" xfId="4076" applyFont="1" applyFill="1" applyBorder="1" applyAlignment="1">
      <alignment horizontal="center" vertical="center"/>
    </xf>
    <xf numFmtId="43" fontId="40" fillId="34" borderId="0" xfId="44" applyFont="1" applyFill="1" applyBorder="1" applyAlignment="1">
      <alignment horizontal="center" vertical="center" wrapText="1"/>
    </xf>
    <xf numFmtId="171" fontId="40" fillId="35" borderId="16" xfId="4076" applyFont="1" applyFill="1" applyBorder="1" applyAlignment="1">
      <alignment horizontal="center" vertical="center" wrapText="1"/>
    </xf>
    <xf numFmtId="171" fontId="40" fillId="35" borderId="0" xfId="4076" applyFont="1" applyFill="1" applyBorder="1" applyAlignment="1">
      <alignment horizontal="center" vertical="center" wrapText="1"/>
    </xf>
    <xf numFmtId="43" fontId="40" fillId="35" borderId="19" xfId="44" applyFont="1" applyFill="1" applyBorder="1" applyAlignment="1">
      <alignment horizontal="center" vertical="center"/>
    </xf>
    <xf numFmtId="0" fontId="41" fillId="51" borderId="20" xfId="101" applyFont="1" applyFill="1" applyBorder="1" applyAlignment="1">
      <alignment vertical="center"/>
    </xf>
    <xf numFmtId="0" fontId="41" fillId="51" borderId="15" xfId="101" applyFont="1" applyFill="1" applyBorder="1" applyAlignment="1">
      <alignment vertical="center"/>
    </xf>
    <xf numFmtId="0" fontId="41" fillId="51" borderId="21" xfId="101" applyFont="1" applyFill="1" applyBorder="1" applyAlignment="1">
      <alignment vertical="center"/>
    </xf>
    <xf numFmtId="171" fontId="40" fillId="37" borderId="16" xfId="4076" applyFont="1" applyFill="1" applyBorder="1" applyAlignment="1">
      <alignment horizontal="center" vertical="center" wrapText="1"/>
    </xf>
    <xf numFmtId="171" fontId="40" fillId="37" borderId="0" xfId="4076" applyFont="1" applyFill="1" applyBorder="1" applyAlignment="1">
      <alignment horizontal="center" vertical="center" wrapText="1"/>
    </xf>
    <xf numFmtId="43" fontId="40" fillId="37" borderId="19" xfId="44" applyFont="1" applyFill="1" applyBorder="1" applyAlignment="1">
      <alignment horizontal="center" vertical="center"/>
    </xf>
    <xf numFmtId="0" fontId="35" fillId="38" borderId="43" xfId="0" applyFont="1" applyFill="1" applyBorder="1" applyAlignment="1">
      <alignment horizontal="center" vertical="center" wrapText="1"/>
    </xf>
    <xf numFmtId="0" fontId="35" fillId="38" borderId="44" xfId="0" applyFont="1" applyFill="1" applyBorder="1" applyAlignment="1">
      <alignment horizontal="center" vertical="center" wrapText="1"/>
    </xf>
    <xf numFmtId="0" fontId="35" fillId="38" borderId="2" xfId="0" applyFont="1" applyFill="1" applyBorder="1" applyAlignment="1">
      <alignment horizontal="center" vertical="center" wrapText="1"/>
    </xf>
    <xf numFmtId="0" fontId="61" fillId="35" borderId="45" xfId="536" applyFont="1" applyFill="1" applyBorder="1" applyAlignment="1">
      <alignment horizontal="center" vertical="center" textRotation="90"/>
    </xf>
    <xf numFmtId="0" fontId="61" fillId="35" borderId="40" xfId="536" applyFont="1" applyFill="1" applyBorder="1" applyAlignment="1">
      <alignment horizontal="center" vertical="center" textRotation="90"/>
    </xf>
    <xf numFmtId="0" fontId="35" fillId="38" borderId="1" xfId="0" applyFont="1" applyFill="1" applyBorder="1" applyAlignment="1">
      <alignment horizontal="center" vertical="center" wrapText="1"/>
    </xf>
    <xf numFmtId="0" fontId="48" fillId="51" borderId="41" xfId="101" applyFont="1" applyFill="1" applyBorder="1" applyAlignment="1">
      <alignment vertical="center"/>
    </xf>
    <xf numFmtId="0" fontId="48" fillId="51" borderId="33" xfId="101" applyFont="1" applyFill="1" applyBorder="1" applyAlignment="1">
      <alignment vertical="center"/>
    </xf>
    <xf numFmtId="0" fontId="48" fillId="51" borderId="42" xfId="101" applyFont="1" applyFill="1" applyBorder="1" applyAlignment="1">
      <alignment vertical="center"/>
    </xf>
    <xf numFmtId="0" fontId="49" fillId="51" borderId="41" xfId="101" applyFont="1" applyFill="1" applyBorder="1" applyAlignment="1">
      <alignment horizontal="center" vertical="center" wrapText="1"/>
    </xf>
    <xf numFmtId="0" fontId="49" fillId="51" borderId="42" xfId="101" applyFont="1" applyFill="1" applyBorder="1" applyAlignment="1">
      <alignment horizontal="center" vertical="center" wrapText="1"/>
    </xf>
    <xf numFmtId="0" fontId="49" fillId="51" borderId="41" xfId="101" applyFont="1" applyFill="1" applyBorder="1" applyAlignment="1">
      <alignment vertical="center"/>
    </xf>
    <xf numFmtId="0" fontId="49" fillId="51" borderId="33" xfId="101" applyFont="1" applyFill="1" applyBorder="1" applyAlignment="1">
      <alignment vertical="center"/>
    </xf>
    <xf numFmtId="0" fontId="10" fillId="40" borderId="0" xfId="536" applyFont="1" applyFill="1" applyBorder="1" applyAlignment="1">
      <alignment horizontal="left" vertical="center" wrapText="1"/>
    </xf>
    <xf numFmtId="0" fontId="51" fillId="34" borderId="0" xfId="0" applyFont="1" applyFill="1" applyBorder="1" applyAlignment="1">
      <alignment horizontal="center" vertical="center"/>
    </xf>
    <xf numFmtId="10" fontId="51" fillId="34" borderId="0" xfId="0" applyNumberFormat="1" applyFont="1" applyFill="1" applyBorder="1" applyAlignment="1">
      <alignment horizontal="center" vertical="center" wrapText="1"/>
    </xf>
    <xf numFmtId="0" fontId="51" fillId="35" borderId="34" xfId="0" applyFont="1" applyFill="1" applyBorder="1" applyAlignment="1">
      <alignment horizontal="center" vertical="center" wrapText="1"/>
    </xf>
    <xf numFmtId="0" fontId="51" fillId="35" borderId="0" xfId="0" applyFont="1" applyFill="1" applyBorder="1" applyAlignment="1">
      <alignment horizontal="center" vertical="center" wrapText="1"/>
    </xf>
    <xf numFmtId="10" fontId="51" fillId="35" borderId="35" xfId="0" applyNumberFormat="1" applyFont="1" applyFill="1" applyBorder="1" applyAlignment="1">
      <alignment horizontal="center" vertical="center"/>
    </xf>
    <xf numFmtId="0" fontId="51" fillId="37" borderId="0" xfId="0" applyFont="1" applyFill="1" applyBorder="1" applyAlignment="1">
      <alignment horizontal="center" vertical="center" wrapText="1"/>
    </xf>
    <xf numFmtId="10" fontId="51" fillId="37" borderId="0" xfId="0" applyNumberFormat="1" applyFont="1" applyFill="1" applyBorder="1" applyAlignment="1">
      <alignment horizontal="center" vertical="center" wrapText="1"/>
    </xf>
    <xf numFmtId="0" fontId="35" fillId="38" borderId="3" xfId="0" applyFont="1" applyFill="1" applyBorder="1" applyAlignment="1">
      <alignment horizontal="center" vertical="center" wrapText="1"/>
    </xf>
    <xf numFmtId="0" fontId="35" fillId="38" borderId="4" xfId="0" applyFont="1" applyFill="1" applyBorder="1" applyAlignment="1">
      <alignment horizontal="center" vertical="center" wrapText="1"/>
    </xf>
    <xf numFmtId="3" fontId="34" fillId="37" borderId="1" xfId="0" applyNumberFormat="1" applyFont="1" applyFill="1" applyBorder="1" applyAlignment="1">
      <alignment horizontal="center" vertical="center"/>
    </xf>
    <xf numFmtId="0" fontId="34" fillId="37" borderId="1" xfId="0" applyFont="1" applyFill="1" applyBorder="1" applyAlignment="1">
      <alignment horizontal="center" vertical="center"/>
    </xf>
    <xf numFmtId="0" fontId="34" fillId="37" borderId="1" xfId="0" applyFont="1" applyFill="1" applyBorder="1" applyAlignment="1">
      <alignment horizontal="center"/>
    </xf>
    <xf numFmtId="0" fontId="34" fillId="35" borderId="1" xfId="0" applyFont="1" applyFill="1" applyBorder="1" applyAlignment="1">
      <alignment horizontal="center"/>
    </xf>
    <xf numFmtId="3" fontId="34" fillId="34" borderId="1" xfId="0" applyNumberFormat="1" applyFont="1" applyFill="1" applyBorder="1" applyAlignment="1">
      <alignment horizontal="center" vertical="center"/>
    </xf>
    <xf numFmtId="0" fontId="34" fillId="34" borderId="1" xfId="0" applyFont="1" applyFill="1" applyBorder="1" applyAlignment="1">
      <alignment horizontal="center" vertical="center"/>
    </xf>
    <xf numFmtId="0" fontId="39" fillId="51" borderId="15" xfId="101" applyFont="1" applyFill="1" applyBorder="1" applyAlignment="1">
      <alignment horizontal="center" vertical="center" wrapText="1"/>
    </xf>
    <xf numFmtId="0" fontId="10" fillId="40" borderId="49" xfId="536" applyFont="1" applyFill="1" applyBorder="1" applyAlignment="1">
      <alignment horizontal="left" vertical="center" wrapText="1"/>
    </xf>
    <xf numFmtId="3" fontId="34" fillId="35" borderId="3" xfId="0" applyNumberFormat="1" applyFont="1" applyFill="1" applyBorder="1" applyAlignment="1">
      <alignment horizontal="center" vertical="center"/>
    </xf>
    <xf numFmtId="3" fontId="34" fillId="35" borderId="4" xfId="0" applyNumberFormat="1" applyFont="1" applyFill="1" applyBorder="1" applyAlignment="1">
      <alignment horizontal="center" vertical="center"/>
    </xf>
    <xf numFmtId="0" fontId="36" fillId="0" borderId="50" xfId="0" applyFont="1" applyFill="1" applyBorder="1" applyAlignment="1">
      <alignment horizontal="justify" vertical="top" wrapText="1"/>
    </xf>
    <xf numFmtId="0" fontId="36" fillId="0" borderId="49" xfId="0" applyFont="1" applyFill="1" applyBorder="1" applyAlignment="1">
      <alignment horizontal="justify" vertical="top" wrapText="1"/>
    </xf>
    <xf numFmtId="0" fontId="36" fillId="0" borderId="45" xfId="0" applyFont="1" applyFill="1" applyBorder="1" applyAlignment="1">
      <alignment horizontal="justify" vertical="top" wrapText="1"/>
    </xf>
    <xf numFmtId="0" fontId="36" fillId="0" borderId="51"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36" fillId="0" borderId="40" xfId="0" applyFont="1" applyFill="1" applyBorder="1" applyAlignment="1">
      <alignment horizontal="justify" vertical="top" wrapText="1"/>
    </xf>
    <xf numFmtId="0" fontId="36" fillId="0" borderId="52" xfId="0" applyFont="1" applyFill="1" applyBorder="1" applyAlignment="1">
      <alignment horizontal="justify" vertical="top" wrapText="1"/>
    </xf>
    <xf numFmtId="0" fontId="36" fillId="0" borderId="53" xfId="0" applyFont="1" applyFill="1" applyBorder="1" applyAlignment="1">
      <alignment horizontal="justify" vertical="top" wrapText="1"/>
    </xf>
    <xf numFmtId="0" fontId="36" fillId="0" borderId="54" xfId="0" applyFont="1" applyFill="1" applyBorder="1" applyAlignment="1">
      <alignment horizontal="justify" vertical="top" wrapText="1"/>
    </xf>
    <xf numFmtId="0" fontId="0" fillId="0" borderId="0" xfId="0" applyAlignment="1">
      <alignment horizontal="justify" vertical="top" wrapText="1"/>
    </xf>
  </cellXfs>
  <cellStyles count="6436">
    <cellStyle name="20% - Énfasis1" xfId="1" builtinId="30" customBuiltin="1"/>
    <cellStyle name="20% - Énfasis1 2" xfId="2"/>
    <cellStyle name="20% - Énfasis1 2 2" xfId="802"/>
    <cellStyle name="20% - Énfasis1 2 2 2" xfId="4078"/>
    <cellStyle name="20% - Énfasis1 2 2 3" xfId="4079"/>
    <cellStyle name="20% - Énfasis1 2 3" xfId="1607"/>
    <cellStyle name="20% - Énfasis1 2 4" xfId="4080"/>
    <cellStyle name="20% - Énfasis1 2 5" xfId="4081"/>
    <cellStyle name="20% - Énfasis1 3" xfId="801"/>
    <cellStyle name="20% - Énfasis1 3 2" xfId="4082"/>
    <cellStyle name="20% - Énfasis1 3 3" xfId="4083"/>
    <cellStyle name="20% - Énfasis1 4" xfId="4084"/>
    <cellStyle name="20% - Énfasis1 5" xfId="4085"/>
    <cellStyle name="20% - Énfasis1 6" xfId="4086"/>
    <cellStyle name="20% - Énfasis1 7" xfId="4087"/>
    <cellStyle name="20% - Énfasis1 8" xfId="4088"/>
    <cellStyle name="20% - Énfasis1 9" xfId="4089"/>
    <cellStyle name="20% - Énfasis2" xfId="3" builtinId="34" customBuiltin="1"/>
    <cellStyle name="20% - Énfasis2 2" xfId="4"/>
    <cellStyle name="20% - Énfasis2 2 2" xfId="804"/>
    <cellStyle name="20% - Énfasis2 2 2 2" xfId="4090"/>
    <cellStyle name="20% - Énfasis2 2 2 3" xfId="4091"/>
    <cellStyle name="20% - Énfasis2 2 3" xfId="4092"/>
    <cellStyle name="20% - Énfasis2 2 4" xfId="4093"/>
    <cellStyle name="20% - Énfasis2 3" xfId="803"/>
    <cellStyle name="20% - Énfasis2 3 2" xfId="4094"/>
    <cellStyle name="20% - Énfasis2 3 3" xfId="4095"/>
    <cellStyle name="20% - Énfasis2 4" xfId="4096"/>
    <cellStyle name="20% - Énfasis2 5" xfId="4097"/>
    <cellStyle name="20% - Énfasis2 6" xfId="4098"/>
    <cellStyle name="20% - Énfasis2 7" xfId="4099"/>
    <cellStyle name="20% - Énfasis2 8" xfId="4100"/>
    <cellStyle name="20% - Énfasis2 9" xfId="4101"/>
    <cellStyle name="20% - Énfasis3" xfId="5" builtinId="38" customBuiltin="1"/>
    <cellStyle name="20% - Énfasis3 2" xfId="6"/>
    <cellStyle name="20% - Énfasis3 2 2" xfId="806"/>
    <cellStyle name="20% - Énfasis3 2 2 2" xfId="4102"/>
    <cellStyle name="20% - Énfasis3 2 2 3" xfId="4103"/>
    <cellStyle name="20% - Énfasis3 2 3" xfId="4104"/>
    <cellStyle name="20% - Énfasis3 2 4" xfId="4105"/>
    <cellStyle name="20% - Énfasis3 3" xfId="805"/>
    <cellStyle name="20% - Énfasis3 3 2" xfId="4106"/>
    <cellStyle name="20% - Énfasis3 3 3" xfId="4107"/>
    <cellStyle name="20% - Énfasis3 4" xfId="4108"/>
    <cellStyle name="20% - Énfasis3 5" xfId="4109"/>
    <cellStyle name="20% - Énfasis3 6" xfId="4110"/>
    <cellStyle name="20% - Énfasis3 7" xfId="4111"/>
    <cellStyle name="20% - Énfasis3 8" xfId="4112"/>
    <cellStyle name="20% - Énfasis3 9" xfId="4113"/>
    <cellStyle name="20% - Énfasis4" xfId="7" builtinId="42" customBuiltin="1"/>
    <cellStyle name="20% - Énfasis4 2" xfId="8"/>
    <cellStyle name="20% - Énfasis4 2 2" xfId="808"/>
    <cellStyle name="20% - Énfasis4 2 2 2" xfId="4114"/>
    <cellStyle name="20% - Énfasis4 2 2 3" xfId="4115"/>
    <cellStyle name="20% - Énfasis4 2 3" xfId="4116"/>
    <cellStyle name="20% - Énfasis4 2 4" xfId="4117"/>
    <cellStyle name="20% - Énfasis4 3" xfId="807"/>
    <cellStyle name="20% - Énfasis4 3 2" xfId="4118"/>
    <cellStyle name="20% - Énfasis4 3 3" xfId="4119"/>
    <cellStyle name="20% - Énfasis4 4" xfId="4120"/>
    <cellStyle name="20% - Énfasis4 5" xfId="4121"/>
    <cellStyle name="20% - Énfasis4 6" xfId="4122"/>
    <cellStyle name="20% - Énfasis4 7" xfId="4123"/>
    <cellStyle name="20% - Énfasis4 8" xfId="4124"/>
    <cellStyle name="20% - Énfasis4 9" xfId="4125"/>
    <cellStyle name="20% - Énfasis5" xfId="9" builtinId="46" customBuiltin="1"/>
    <cellStyle name="20% - Énfasis5 2" xfId="10"/>
    <cellStyle name="20% - Énfasis5 2 2" xfId="810"/>
    <cellStyle name="20% - Énfasis5 2 2 2" xfId="4126"/>
    <cellStyle name="20% - Énfasis5 2 2 3" xfId="4127"/>
    <cellStyle name="20% - Énfasis5 2 3" xfId="4128"/>
    <cellStyle name="20% - Énfasis5 2 4" xfId="4129"/>
    <cellStyle name="20% - Énfasis5 3" xfId="809"/>
    <cellStyle name="20% - Énfasis5 3 2" xfId="4130"/>
    <cellStyle name="20% - Énfasis5 3 3" xfId="4131"/>
    <cellStyle name="20% - Énfasis5 4" xfId="4132"/>
    <cellStyle name="20% - Énfasis5 5" xfId="4133"/>
    <cellStyle name="20% - Énfasis5 6" xfId="4134"/>
    <cellStyle name="20% - Énfasis5 7" xfId="4135"/>
    <cellStyle name="20% - Énfasis5 8" xfId="4136"/>
    <cellStyle name="20% - Énfasis5 9" xfId="4137"/>
    <cellStyle name="20% - Énfasis6" xfId="11" builtinId="50" customBuiltin="1"/>
    <cellStyle name="20% - Énfasis6 2" xfId="12"/>
    <cellStyle name="20% - Énfasis6 2 2" xfId="812"/>
    <cellStyle name="20% - Énfasis6 2 2 2" xfId="4138"/>
    <cellStyle name="20% - Énfasis6 2 2 3" xfId="4139"/>
    <cellStyle name="20% - Énfasis6 2 3" xfId="4140"/>
    <cellStyle name="20% - Énfasis6 2 4" xfId="4141"/>
    <cellStyle name="20% - Énfasis6 3" xfId="811"/>
    <cellStyle name="20% - Énfasis6 3 2" xfId="4142"/>
    <cellStyle name="20% - Énfasis6 3 3" xfId="4143"/>
    <cellStyle name="20% - Énfasis6 4" xfId="4144"/>
    <cellStyle name="20% - Énfasis6 5" xfId="4145"/>
    <cellStyle name="20% - Énfasis6 6" xfId="4146"/>
    <cellStyle name="20% - Énfasis6 7" xfId="4147"/>
    <cellStyle name="20% - Énfasis6 8" xfId="4148"/>
    <cellStyle name="20% - Énfasis6 9" xfId="4149"/>
    <cellStyle name="40% - Énfasis1" xfId="13" builtinId="31" customBuiltin="1"/>
    <cellStyle name="40% - Énfasis1 2" xfId="14"/>
    <cellStyle name="40% - Énfasis1 2 2" xfId="814"/>
    <cellStyle name="40% - Énfasis1 2 2 2" xfId="4150"/>
    <cellStyle name="40% - Énfasis1 2 2 3" xfId="4151"/>
    <cellStyle name="40% - Énfasis1 2 3" xfId="1608"/>
    <cellStyle name="40% - Énfasis1 2 4" xfId="4152"/>
    <cellStyle name="40% - Énfasis1 2 5" xfId="4153"/>
    <cellStyle name="40% - Énfasis1 3" xfId="813"/>
    <cellStyle name="40% - Énfasis1 3 2" xfId="4154"/>
    <cellStyle name="40% - Énfasis1 3 3" xfId="4155"/>
    <cellStyle name="40% - Énfasis1 4" xfId="4156"/>
    <cellStyle name="40% - Énfasis1 5" xfId="4157"/>
    <cellStyle name="40% - Énfasis1 6" xfId="4158"/>
    <cellStyle name="40% - Énfasis1 7" xfId="4159"/>
    <cellStyle name="40% - Énfasis1 8" xfId="4160"/>
    <cellStyle name="40% - Énfasis1 9" xfId="4161"/>
    <cellStyle name="40% - Énfasis2" xfId="15" builtinId="35" customBuiltin="1"/>
    <cellStyle name="40% - Énfasis2 2" xfId="16"/>
    <cellStyle name="40% - Énfasis2 2 2" xfId="816"/>
    <cellStyle name="40% - Énfasis2 2 2 2" xfId="4162"/>
    <cellStyle name="40% - Énfasis2 2 2 3" xfId="4163"/>
    <cellStyle name="40% - Énfasis2 2 3" xfId="4164"/>
    <cellStyle name="40% - Énfasis2 2 4" xfId="4165"/>
    <cellStyle name="40% - Énfasis2 3" xfId="815"/>
    <cellStyle name="40% - Énfasis2 3 2" xfId="4166"/>
    <cellStyle name="40% - Énfasis2 3 3" xfId="4167"/>
    <cellStyle name="40% - Énfasis2 4" xfId="4168"/>
    <cellStyle name="40% - Énfasis2 5" xfId="4169"/>
    <cellStyle name="40% - Énfasis2 6" xfId="4170"/>
    <cellStyle name="40% - Énfasis2 7" xfId="4171"/>
    <cellStyle name="40% - Énfasis2 8" xfId="4172"/>
    <cellStyle name="40% - Énfasis2 9" xfId="4173"/>
    <cellStyle name="40% - Énfasis3" xfId="17" builtinId="39" customBuiltin="1"/>
    <cellStyle name="40% - Énfasis3 2" xfId="18"/>
    <cellStyle name="40% - Énfasis3 2 2" xfId="818"/>
    <cellStyle name="40% - Énfasis3 2 2 2" xfId="4174"/>
    <cellStyle name="40% - Énfasis3 2 2 3" xfId="4175"/>
    <cellStyle name="40% - Énfasis3 2 3" xfId="4176"/>
    <cellStyle name="40% - Énfasis3 2 4" xfId="4177"/>
    <cellStyle name="40% - Énfasis3 3" xfId="817"/>
    <cellStyle name="40% - Énfasis3 3 2" xfId="4178"/>
    <cellStyle name="40% - Énfasis3 3 3" xfId="4179"/>
    <cellStyle name="40% - Énfasis3 4" xfId="4180"/>
    <cellStyle name="40% - Énfasis3 5" xfId="4181"/>
    <cellStyle name="40% - Énfasis3 6" xfId="4182"/>
    <cellStyle name="40% - Énfasis3 7" xfId="4183"/>
    <cellStyle name="40% - Énfasis3 8" xfId="4184"/>
    <cellStyle name="40% - Énfasis3 9" xfId="4185"/>
    <cellStyle name="40% - Énfasis4" xfId="19" builtinId="43" customBuiltin="1"/>
    <cellStyle name="40% - Énfasis4 2" xfId="20"/>
    <cellStyle name="40% - Énfasis4 2 2" xfId="820"/>
    <cellStyle name="40% - Énfasis4 2 2 2" xfId="4186"/>
    <cellStyle name="40% - Énfasis4 2 2 3" xfId="4187"/>
    <cellStyle name="40% - Énfasis4 2 3" xfId="4188"/>
    <cellStyle name="40% - Énfasis4 2 4" xfId="4189"/>
    <cellStyle name="40% - Énfasis4 3" xfId="819"/>
    <cellStyle name="40% - Énfasis4 3 2" xfId="4190"/>
    <cellStyle name="40% - Énfasis4 3 3" xfId="4191"/>
    <cellStyle name="40% - Énfasis4 4" xfId="4192"/>
    <cellStyle name="40% - Énfasis4 5" xfId="4193"/>
    <cellStyle name="40% - Énfasis4 6" xfId="4194"/>
    <cellStyle name="40% - Énfasis4 7" xfId="4195"/>
    <cellStyle name="40% - Énfasis4 8" xfId="4196"/>
    <cellStyle name="40% - Énfasis4 9" xfId="4197"/>
    <cellStyle name="40% - Énfasis5" xfId="21" builtinId="47" customBuiltin="1"/>
    <cellStyle name="40% - Énfasis5 2" xfId="22"/>
    <cellStyle name="40% - Énfasis5 2 2" xfId="822"/>
    <cellStyle name="40% - Énfasis5 2 2 2" xfId="4198"/>
    <cellStyle name="40% - Énfasis5 2 2 3" xfId="4199"/>
    <cellStyle name="40% - Énfasis5 2 3" xfId="4200"/>
    <cellStyle name="40% - Énfasis5 2 4" xfId="4201"/>
    <cellStyle name="40% - Énfasis5 3" xfId="821"/>
    <cellStyle name="40% - Énfasis5 3 2" xfId="4202"/>
    <cellStyle name="40% - Énfasis5 3 3" xfId="4203"/>
    <cellStyle name="40% - Énfasis5 4" xfId="4204"/>
    <cellStyle name="40% - Énfasis5 5" xfId="4205"/>
    <cellStyle name="40% - Énfasis5 6" xfId="4206"/>
    <cellStyle name="40% - Énfasis5 7" xfId="4207"/>
    <cellStyle name="40% - Énfasis5 8" xfId="4208"/>
    <cellStyle name="40% - Énfasis5 9" xfId="4209"/>
    <cellStyle name="40% - Énfasis6" xfId="23" builtinId="51" customBuiltin="1"/>
    <cellStyle name="40% - Énfasis6 2" xfId="24"/>
    <cellStyle name="40% - Énfasis6 2 2" xfId="824"/>
    <cellStyle name="40% - Énfasis6 2 2 2" xfId="4210"/>
    <cellStyle name="40% - Énfasis6 2 2 3" xfId="4211"/>
    <cellStyle name="40% - Énfasis6 2 3" xfId="4212"/>
    <cellStyle name="40% - Énfasis6 2 4" xfId="4213"/>
    <cellStyle name="40% - Énfasis6 3" xfId="823"/>
    <cellStyle name="40% - Énfasis6 3 2" xfId="4214"/>
    <cellStyle name="40% - Énfasis6 3 3" xfId="4215"/>
    <cellStyle name="40% - Énfasis6 4" xfId="4216"/>
    <cellStyle name="40% - Énfasis6 5" xfId="4217"/>
    <cellStyle name="40% - Énfasis6 6" xfId="4218"/>
    <cellStyle name="40% - Énfasis6 7" xfId="4219"/>
    <cellStyle name="40% - Énfasis6 8" xfId="4220"/>
    <cellStyle name="40% - Énfasis6 9" xfId="4221"/>
    <cellStyle name="60% - Énfasis1" xfId="25" builtinId="32" customBuiltin="1"/>
    <cellStyle name="60% - Énfasis1 2" xfId="1609"/>
    <cellStyle name="60% - Énfasis1 2 2" xfId="4222"/>
    <cellStyle name="60% - Énfasis1 3" xfId="4223"/>
    <cellStyle name="60% - Énfasis1 3 2" xfId="4224"/>
    <cellStyle name="60% - Énfasis1 3 3" xfId="4225"/>
    <cellStyle name="60% - Énfasis1 4" xfId="4226"/>
    <cellStyle name="60% - Énfasis1 5" xfId="4227"/>
    <cellStyle name="60% - Énfasis1 6" xfId="4228"/>
    <cellStyle name="60% - Énfasis1 7" xfId="4229"/>
    <cellStyle name="60% - Énfasis1 8" xfId="4230"/>
    <cellStyle name="60% - Énfasis1 9" xfId="4231"/>
    <cellStyle name="60% - Énfasis2" xfId="26" builtinId="36" customBuiltin="1"/>
    <cellStyle name="60% - Énfasis2 2" xfId="4232"/>
    <cellStyle name="60% - Énfasis2 3" xfId="4233"/>
    <cellStyle name="60% - Énfasis2 4" xfId="4234"/>
    <cellStyle name="60% - Énfasis2 5" xfId="4235"/>
    <cellStyle name="60% - Énfasis2 6" xfId="4236"/>
    <cellStyle name="60% - Énfasis2 7" xfId="4237"/>
    <cellStyle name="60% - Énfasis2 8" xfId="4238"/>
    <cellStyle name="60% - Énfasis2 9" xfId="4239"/>
    <cellStyle name="60% - Énfasis3" xfId="27" builtinId="40" customBuiltin="1"/>
    <cellStyle name="60% - Énfasis3 2" xfId="4240"/>
    <cellStyle name="60% - Énfasis3 3" xfId="4241"/>
    <cellStyle name="60% - Énfasis3 4" xfId="4242"/>
    <cellStyle name="60% - Énfasis3 5" xfId="4243"/>
    <cellStyle name="60% - Énfasis3 6" xfId="4244"/>
    <cellStyle name="60% - Énfasis3 7" xfId="4245"/>
    <cellStyle name="60% - Énfasis3 8" xfId="4246"/>
    <cellStyle name="60% - Énfasis3 9" xfId="4247"/>
    <cellStyle name="60% - Énfasis4" xfId="28" builtinId="44" customBuiltin="1"/>
    <cellStyle name="60% - Énfasis4 2" xfId="4248"/>
    <cellStyle name="60% - Énfasis4 3" xfId="4249"/>
    <cellStyle name="60% - Énfasis4 4" xfId="4250"/>
    <cellStyle name="60% - Énfasis4 5" xfId="4251"/>
    <cellStyle name="60% - Énfasis4 6" xfId="4252"/>
    <cellStyle name="60% - Énfasis4 7" xfId="4253"/>
    <cellStyle name="60% - Énfasis4 8" xfId="4254"/>
    <cellStyle name="60% - Énfasis4 9" xfId="4255"/>
    <cellStyle name="60% - Énfasis5" xfId="29" builtinId="48" customBuiltin="1"/>
    <cellStyle name="60% - Énfasis5 2" xfId="4256"/>
    <cellStyle name="60% - Énfasis5 3" xfId="4257"/>
    <cellStyle name="60% - Énfasis5 4" xfId="4258"/>
    <cellStyle name="60% - Énfasis5 5" xfId="4259"/>
    <cellStyle name="60% - Énfasis5 6" xfId="4260"/>
    <cellStyle name="60% - Énfasis5 7" xfId="4261"/>
    <cellStyle name="60% - Énfasis5 8" xfId="4262"/>
    <cellStyle name="60% - Énfasis5 9" xfId="4263"/>
    <cellStyle name="60% - Énfasis6" xfId="30" builtinId="52" customBuiltin="1"/>
    <cellStyle name="60% - Énfasis6 2" xfId="4264"/>
    <cellStyle name="60% - Énfasis6 3" xfId="4265"/>
    <cellStyle name="60% - Énfasis6 4" xfId="4266"/>
    <cellStyle name="60% - Énfasis6 5" xfId="4267"/>
    <cellStyle name="60% - Énfasis6 6" xfId="4268"/>
    <cellStyle name="60% - Énfasis6 7" xfId="4269"/>
    <cellStyle name="60% - Énfasis6 8" xfId="4270"/>
    <cellStyle name="60% - Énfasis6 9" xfId="4271"/>
    <cellStyle name="Buena" xfId="31" builtinId="26" customBuiltin="1"/>
    <cellStyle name="Buena 2" xfId="4272"/>
    <cellStyle name="Buena 3" xfId="4273"/>
    <cellStyle name="Buena 4" xfId="4274"/>
    <cellStyle name="Buena 5" xfId="4275"/>
    <cellStyle name="Buena 6" xfId="4276"/>
    <cellStyle name="Buena 7" xfId="4277"/>
    <cellStyle name="Buena 8" xfId="4278"/>
    <cellStyle name="Buena 9" xfId="4279"/>
    <cellStyle name="Cálculo" xfId="32" builtinId="22" customBuiltin="1"/>
    <cellStyle name="Cálculo 2" xfId="4280"/>
    <cellStyle name="Cálculo 3" xfId="4281"/>
    <cellStyle name="Cálculo 4" xfId="4282"/>
    <cellStyle name="Cálculo 5" xfId="4283"/>
    <cellStyle name="Cálculo 6" xfId="4284"/>
    <cellStyle name="Cálculo 7" xfId="4285"/>
    <cellStyle name="Cálculo 8" xfId="4286"/>
    <cellStyle name="Cálculo 9" xfId="4287"/>
    <cellStyle name="Celda de comprobación" xfId="33" builtinId="23" customBuiltin="1"/>
    <cellStyle name="Celda de comprobación 2" xfId="4288"/>
    <cellStyle name="Celda de comprobación 3" xfId="4289"/>
    <cellStyle name="Celda de comprobación 4" xfId="4290"/>
    <cellStyle name="Celda de comprobación 5" xfId="4291"/>
    <cellStyle name="Celda de comprobación 6" xfId="4292"/>
    <cellStyle name="Celda de comprobación 7" xfId="4293"/>
    <cellStyle name="Celda de comprobación 8" xfId="4294"/>
    <cellStyle name="Celda de comprobación 9" xfId="4295"/>
    <cellStyle name="Celda vinculada" xfId="34" builtinId="24" customBuiltin="1"/>
    <cellStyle name="Celda vinculada 2" xfId="4296"/>
    <cellStyle name="Celda vinculada 3" xfId="4297"/>
    <cellStyle name="Celda vinculada 4" xfId="4298"/>
    <cellStyle name="Celda vinculada 5" xfId="4299"/>
    <cellStyle name="Celda vinculada 6" xfId="4300"/>
    <cellStyle name="Celda vinculada 7" xfId="4301"/>
    <cellStyle name="Celda vinculada 8" xfId="4302"/>
    <cellStyle name="Celda vinculada 9" xfId="4303"/>
    <cellStyle name="Encabezado 4" xfId="35" builtinId="19" customBuiltin="1"/>
    <cellStyle name="Encabezado 4 2" xfId="4304"/>
    <cellStyle name="Encabezado 4 3" xfId="4305"/>
    <cellStyle name="Encabezado 4 4" xfId="4306"/>
    <cellStyle name="Encabezado 4 5" xfId="4307"/>
    <cellStyle name="Encabezado 4 6" xfId="4308"/>
    <cellStyle name="Encabezado 4 7" xfId="4309"/>
    <cellStyle name="Encabezado 4 8" xfId="4310"/>
    <cellStyle name="Encabezado 4 9" xfId="4311"/>
    <cellStyle name="Énfasis1" xfId="36" builtinId="29" customBuiltin="1"/>
    <cellStyle name="Énfasis1 10" xfId="4312"/>
    <cellStyle name="Énfasis1 2" xfId="1610"/>
    <cellStyle name="Énfasis1 3" xfId="4313"/>
    <cellStyle name="Énfasis1 4" xfId="4314"/>
    <cellStyle name="Énfasis1 5" xfId="4315"/>
    <cellStyle name="Énfasis1 6" xfId="4316"/>
    <cellStyle name="Énfasis1 7" xfId="4317"/>
    <cellStyle name="Énfasis1 8" xfId="4318"/>
    <cellStyle name="Énfasis1 9" xfId="4319"/>
    <cellStyle name="Énfasis2" xfId="37" builtinId="33" customBuiltin="1"/>
    <cellStyle name="Énfasis2 2" xfId="4320"/>
    <cellStyle name="Énfasis2 3" xfId="4321"/>
    <cellStyle name="Énfasis2 4" xfId="4322"/>
    <cellStyle name="Énfasis2 5" xfId="4323"/>
    <cellStyle name="Énfasis2 6" xfId="4324"/>
    <cellStyle name="Énfasis2 7" xfId="4325"/>
    <cellStyle name="Énfasis2 8" xfId="4326"/>
    <cellStyle name="Énfasis2 9" xfId="4327"/>
    <cellStyle name="Énfasis3" xfId="38" builtinId="37" customBuiltin="1"/>
    <cellStyle name="Énfasis3 2" xfId="4328"/>
    <cellStyle name="Énfasis3 3" xfId="4329"/>
    <cellStyle name="Énfasis3 4" xfId="4330"/>
    <cellStyle name="Énfasis3 5" xfId="4331"/>
    <cellStyle name="Énfasis3 6" xfId="4332"/>
    <cellStyle name="Énfasis3 7" xfId="4333"/>
    <cellStyle name="Énfasis3 8" xfId="4334"/>
    <cellStyle name="Énfasis3 9" xfId="4335"/>
    <cellStyle name="Énfasis4" xfId="39" builtinId="41" customBuiltin="1"/>
    <cellStyle name="Énfasis4 2" xfId="4336"/>
    <cellStyle name="Énfasis4 3" xfId="4337"/>
    <cellStyle name="Énfasis4 4" xfId="4338"/>
    <cellStyle name="Énfasis4 5" xfId="4339"/>
    <cellStyle name="Énfasis4 6" xfId="4340"/>
    <cellStyle name="Énfasis4 7" xfId="4341"/>
    <cellStyle name="Énfasis4 8" xfId="4342"/>
    <cellStyle name="Énfasis4 9" xfId="4343"/>
    <cellStyle name="Énfasis5" xfId="40" builtinId="45" customBuiltin="1"/>
    <cellStyle name="Énfasis5 2" xfId="4344"/>
    <cellStyle name="Énfasis5 3" xfId="4345"/>
    <cellStyle name="Énfasis5 4" xfId="4346"/>
    <cellStyle name="Énfasis5 5" xfId="4347"/>
    <cellStyle name="Énfasis5 6" xfId="4348"/>
    <cellStyle name="Énfasis5 7" xfId="4349"/>
    <cellStyle name="Énfasis5 8" xfId="4350"/>
    <cellStyle name="Énfasis5 9" xfId="4351"/>
    <cellStyle name="Énfasis6" xfId="41" builtinId="49" customBuiltin="1"/>
    <cellStyle name="Énfasis6 2" xfId="4352"/>
    <cellStyle name="Énfasis6 3" xfId="4353"/>
    <cellStyle name="Énfasis6 4" xfId="4354"/>
    <cellStyle name="Énfasis6 5" xfId="4355"/>
    <cellStyle name="Énfasis6 6" xfId="4356"/>
    <cellStyle name="Énfasis6 7" xfId="4357"/>
    <cellStyle name="Énfasis6 8" xfId="4358"/>
    <cellStyle name="Énfasis6 9" xfId="4359"/>
    <cellStyle name="Entrada" xfId="42" builtinId="20" customBuiltin="1"/>
    <cellStyle name="Entrada 2" xfId="4360"/>
    <cellStyle name="Entrada 3" xfId="4361"/>
    <cellStyle name="Entrada 4" xfId="4362"/>
    <cellStyle name="Entrada 5" xfId="4363"/>
    <cellStyle name="Entrada 6" xfId="4364"/>
    <cellStyle name="Entrada 7" xfId="4365"/>
    <cellStyle name="Entrada 8" xfId="4366"/>
    <cellStyle name="Entrada 9" xfId="4367"/>
    <cellStyle name="Estilo 1" xfId="3742"/>
    <cellStyle name="Euro" xfId="1611"/>
    <cellStyle name="Euro 2" xfId="2674"/>
    <cellStyle name="Euro 3" xfId="4368"/>
    <cellStyle name="Euro 4" xfId="4369"/>
    <cellStyle name="Grey" xfId="1520"/>
    <cellStyle name="Header1" xfId="1521"/>
    <cellStyle name="Header1 2" xfId="3740"/>
    <cellStyle name="Header1 3" xfId="4370"/>
    <cellStyle name="Header1 4" xfId="4371"/>
    <cellStyle name="Header2" xfId="1522"/>
    <cellStyle name="Header2 10" xfId="3908"/>
    <cellStyle name="Header2 11" xfId="4372"/>
    <cellStyle name="Header2 12" xfId="4373"/>
    <cellStyle name="Header2 2" xfId="1602"/>
    <cellStyle name="Header2 2 10" xfId="4374"/>
    <cellStyle name="Header2 2 2" xfId="3737"/>
    <cellStyle name="Header2 2 2 2" xfId="3746"/>
    <cellStyle name="Header2 2 2 2 2" xfId="3747"/>
    <cellStyle name="Header2 2 2 2 2 2" xfId="3748"/>
    <cellStyle name="Header2 2 2 2 2 2 2" xfId="3913"/>
    <cellStyle name="Header2 2 2 2 2 3" xfId="3912"/>
    <cellStyle name="Header2 2 2 2 3" xfId="3749"/>
    <cellStyle name="Header2 2 2 2 3 2" xfId="3914"/>
    <cellStyle name="Header2 2 2 2 4" xfId="3911"/>
    <cellStyle name="Header2 2 2 3" xfId="3750"/>
    <cellStyle name="Header2 2 2 3 2" xfId="3751"/>
    <cellStyle name="Header2 2 2 3 2 2" xfId="3752"/>
    <cellStyle name="Header2 2 2 3 2 2 2" xfId="3917"/>
    <cellStyle name="Header2 2 2 3 2 3" xfId="3916"/>
    <cellStyle name="Header2 2 2 3 3" xfId="3753"/>
    <cellStyle name="Header2 2 2 3 3 2" xfId="3918"/>
    <cellStyle name="Header2 2 2 3 4" xfId="3915"/>
    <cellStyle name="Header2 2 2 4" xfId="3754"/>
    <cellStyle name="Header2 2 2 4 2" xfId="3755"/>
    <cellStyle name="Header2 2 2 4 2 2" xfId="3756"/>
    <cellStyle name="Header2 2 2 4 2 2 2" xfId="3921"/>
    <cellStyle name="Header2 2 2 4 2 3" xfId="3920"/>
    <cellStyle name="Header2 2 2 4 3" xfId="3757"/>
    <cellStyle name="Header2 2 2 4 3 2" xfId="3922"/>
    <cellStyle name="Header2 2 2 4 4" xfId="3919"/>
    <cellStyle name="Header2 2 2 5" xfId="3758"/>
    <cellStyle name="Header2 2 2 5 2" xfId="3759"/>
    <cellStyle name="Header2 2 2 5 2 2" xfId="3760"/>
    <cellStyle name="Header2 2 2 5 2 2 2" xfId="3925"/>
    <cellStyle name="Header2 2 2 5 2 3" xfId="3924"/>
    <cellStyle name="Header2 2 2 5 3" xfId="3761"/>
    <cellStyle name="Header2 2 2 5 3 2" xfId="3926"/>
    <cellStyle name="Header2 2 2 5 4" xfId="3923"/>
    <cellStyle name="Header2 2 2 6" xfId="3762"/>
    <cellStyle name="Header2 2 2 6 2" xfId="3763"/>
    <cellStyle name="Header2 2 2 6 2 2" xfId="3928"/>
    <cellStyle name="Header2 2 2 6 3" xfId="3927"/>
    <cellStyle name="Header2 2 2 7" xfId="3764"/>
    <cellStyle name="Header2 2 2 7 2" xfId="3929"/>
    <cellStyle name="Header2 2 2 8" xfId="3910"/>
    <cellStyle name="Header2 2 3" xfId="3765"/>
    <cellStyle name="Header2 2 3 2" xfId="3766"/>
    <cellStyle name="Header2 2 3 2 2" xfId="3767"/>
    <cellStyle name="Header2 2 3 2 2 2" xfId="3932"/>
    <cellStyle name="Header2 2 3 2 3" xfId="3931"/>
    <cellStyle name="Header2 2 3 3" xfId="3768"/>
    <cellStyle name="Header2 2 3 3 2" xfId="3933"/>
    <cellStyle name="Header2 2 3 4" xfId="3930"/>
    <cellStyle name="Header2 2 4" xfId="3769"/>
    <cellStyle name="Header2 2 4 2" xfId="3770"/>
    <cellStyle name="Header2 2 4 2 2" xfId="3771"/>
    <cellStyle name="Header2 2 4 2 2 2" xfId="3936"/>
    <cellStyle name="Header2 2 4 2 3" xfId="3935"/>
    <cellStyle name="Header2 2 4 3" xfId="3772"/>
    <cellStyle name="Header2 2 4 3 2" xfId="3937"/>
    <cellStyle name="Header2 2 4 4" xfId="3934"/>
    <cellStyle name="Header2 2 5" xfId="3773"/>
    <cellStyle name="Header2 2 5 2" xfId="3774"/>
    <cellStyle name="Header2 2 5 2 2" xfId="3775"/>
    <cellStyle name="Header2 2 5 2 2 2" xfId="3940"/>
    <cellStyle name="Header2 2 5 2 3" xfId="3939"/>
    <cellStyle name="Header2 2 5 3" xfId="3776"/>
    <cellStyle name="Header2 2 5 3 2" xfId="3941"/>
    <cellStyle name="Header2 2 5 4" xfId="3938"/>
    <cellStyle name="Header2 2 6" xfId="3777"/>
    <cellStyle name="Header2 2 6 2" xfId="3778"/>
    <cellStyle name="Header2 2 6 2 2" xfId="3779"/>
    <cellStyle name="Header2 2 6 2 2 2" xfId="3944"/>
    <cellStyle name="Header2 2 6 2 3" xfId="3943"/>
    <cellStyle name="Header2 2 6 3" xfId="3780"/>
    <cellStyle name="Header2 2 6 3 2" xfId="3945"/>
    <cellStyle name="Header2 2 6 4" xfId="3942"/>
    <cellStyle name="Header2 2 7" xfId="3781"/>
    <cellStyle name="Header2 2 7 2" xfId="3782"/>
    <cellStyle name="Header2 2 7 2 2" xfId="3947"/>
    <cellStyle name="Header2 2 7 3" xfId="3946"/>
    <cellStyle name="Header2 2 8" xfId="3783"/>
    <cellStyle name="Header2 2 8 2" xfId="3948"/>
    <cellStyle name="Header2 2 9" xfId="3909"/>
    <cellStyle name="Header2 3" xfId="3738"/>
    <cellStyle name="Header2 3 2" xfId="3784"/>
    <cellStyle name="Header2 3 2 2" xfId="3785"/>
    <cellStyle name="Header2 3 2 2 2" xfId="3786"/>
    <cellStyle name="Header2 3 2 2 2 2" xfId="3952"/>
    <cellStyle name="Header2 3 2 2 3" xfId="3951"/>
    <cellStyle name="Header2 3 2 3" xfId="3787"/>
    <cellStyle name="Header2 3 2 3 2" xfId="3953"/>
    <cellStyle name="Header2 3 2 4" xfId="3950"/>
    <cellStyle name="Header2 3 3" xfId="3788"/>
    <cellStyle name="Header2 3 3 2" xfId="3789"/>
    <cellStyle name="Header2 3 3 2 2" xfId="3790"/>
    <cellStyle name="Header2 3 3 2 2 2" xfId="3956"/>
    <cellStyle name="Header2 3 3 2 3" xfId="3955"/>
    <cellStyle name="Header2 3 3 3" xfId="3791"/>
    <cellStyle name="Header2 3 3 3 2" xfId="3957"/>
    <cellStyle name="Header2 3 3 4" xfId="3954"/>
    <cellStyle name="Header2 3 4" xfId="3792"/>
    <cellStyle name="Header2 3 4 2" xfId="3793"/>
    <cellStyle name="Header2 3 4 2 2" xfId="3794"/>
    <cellStyle name="Header2 3 4 2 2 2" xfId="3960"/>
    <cellStyle name="Header2 3 4 2 3" xfId="3959"/>
    <cellStyle name="Header2 3 4 3" xfId="3795"/>
    <cellStyle name="Header2 3 4 3 2" xfId="3961"/>
    <cellStyle name="Header2 3 4 4" xfId="3958"/>
    <cellStyle name="Header2 3 5" xfId="3796"/>
    <cellStyle name="Header2 3 5 2" xfId="3797"/>
    <cellStyle name="Header2 3 5 2 2" xfId="3798"/>
    <cellStyle name="Header2 3 5 2 2 2" xfId="3964"/>
    <cellStyle name="Header2 3 5 2 3" xfId="3963"/>
    <cellStyle name="Header2 3 5 3" xfId="3799"/>
    <cellStyle name="Header2 3 5 3 2" xfId="3965"/>
    <cellStyle name="Header2 3 5 4" xfId="3962"/>
    <cellStyle name="Header2 3 6" xfId="3800"/>
    <cellStyle name="Header2 3 6 2" xfId="3801"/>
    <cellStyle name="Header2 3 6 2 2" xfId="3967"/>
    <cellStyle name="Header2 3 6 3" xfId="3966"/>
    <cellStyle name="Header2 3 7" xfId="3802"/>
    <cellStyle name="Header2 3 7 2" xfId="3968"/>
    <cellStyle name="Header2 3 8" xfId="3949"/>
    <cellStyle name="Header2 4" xfId="3803"/>
    <cellStyle name="Header2 4 2" xfId="3804"/>
    <cellStyle name="Header2 4 2 2" xfId="3805"/>
    <cellStyle name="Header2 4 2 2 2" xfId="3971"/>
    <cellStyle name="Header2 4 2 3" xfId="3970"/>
    <cellStyle name="Header2 4 3" xfId="3806"/>
    <cellStyle name="Header2 4 3 2" xfId="3972"/>
    <cellStyle name="Header2 4 4" xfId="3969"/>
    <cellStyle name="Header2 5" xfId="3807"/>
    <cellStyle name="Header2 5 2" xfId="3808"/>
    <cellStyle name="Header2 5 2 2" xfId="3809"/>
    <cellStyle name="Header2 5 2 2 2" xfId="3975"/>
    <cellStyle name="Header2 5 2 3" xfId="3974"/>
    <cellStyle name="Header2 5 3" xfId="3810"/>
    <cellStyle name="Header2 5 3 2" xfId="3976"/>
    <cellStyle name="Header2 5 4" xfId="3973"/>
    <cellStyle name="Header2 6" xfId="3811"/>
    <cellStyle name="Header2 6 2" xfId="3812"/>
    <cellStyle name="Header2 6 2 2" xfId="3813"/>
    <cellStyle name="Header2 6 2 2 2" xfId="3979"/>
    <cellStyle name="Header2 6 2 3" xfId="3978"/>
    <cellStyle name="Header2 6 3" xfId="3814"/>
    <cellStyle name="Header2 6 3 2" xfId="3980"/>
    <cellStyle name="Header2 6 4" xfId="3977"/>
    <cellStyle name="Header2 7" xfId="3815"/>
    <cellStyle name="Header2 7 2" xfId="3816"/>
    <cellStyle name="Header2 7 2 2" xfId="3817"/>
    <cellStyle name="Header2 7 2 2 2" xfId="3983"/>
    <cellStyle name="Header2 7 2 3" xfId="3982"/>
    <cellStyle name="Header2 7 3" xfId="3818"/>
    <cellStyle name="Header2 7 3 2" xfId="3984"/>
    <cellStyle name="Header2 7 4" xfId="3981"/>
    <cellStyle name="Header2 8" xfId="3819"/>
    <cellStyle name="Header2 8 2" xfId="3820"/>
    <cellStyle name="Header2 8 2 2" xfId="3986"/>
    <cellStyle name="Header2 8 3" xfId="3985"/>
    <cellStyle name="Header2 9" xfId="3821"/>
    <cellStyle name="Header2 9 2" xfId="3987"/>
    <cellStyle name="Incorrecto" xfId="43" builtinId="27" customBuiltin="1"/>
    <cellStyle name="Incorrecto 2" xfId="4375"/>
    <cellStyle name="Incorrecto 3" xfId="4376"/>
    <cellStyle name="Incorrecto 4" xfId="4377"/>
    <cellStyle name="Incorrecto 5" xfId="4378"/>
    <cellStyle name="Incorrecto 6" xfId="4379"/>
    <cellStyle name="Incorrecto 7" xfId="4380"/>
    <cellStyle name="Incorrecto 8" xfId="4381"/>
    <cellStyle name="Incorrecto 9" xfId="4382"/>
    <cellStyle name="Input [yellow]" xfId="1523"/>
    <cellStyle name="Input [yellow] 10" xfId="3988"/>
    <cellStyle name="Input [yellow] 2" xfId="1603"/>
    <cellStyle name="Input [yellow] 2 2" xfId="3739"/>
    <cellStyle name="Input [yellow] 2 2 2" xfId="3822"/>
    <cellStyle name="Input [yellow] 2 2 2 2" xfId="3823"/>
    <cellStyle name="Input [yellow] 2 2 2 2 2" xfId="3824"/>
    <cellStyle name="Input [yellow] 2 2 2 2 2 2" xfId="3993"/>
    <cellStyle name="Input [yellow] 2 2 2 2 3" xfId="3992"/>
    <cellStyle name="Input [yellow] 2 2 2 3" xfId="3825"/>
    <cellStyle name="Input [yellow] 2 2 2 3 2" xfId="3994"/>
    <cellStyle name="Input [yellow] 2 2 2 4" xfId="3991"/>
    <cellStyle name="Input [yellow] 2 2 3" xfId="3826"/>
    <cellStyle name="Input [yellow] 2 2 3 2" xfId="3827"/>
    <cellStyle name="Input [yellow] 2 2 3 2 2" xfId="3828"/>
    <cellStyle name="Input [yellow] 2 2 3 2 2 2" xfId="3997"/>
    <cellStyle name="Input [yellow] 2 2 3 2 3" xfId="3996"/>
    <cellStyle name="Input [yellow] 2 2 3 3" xfId="3829"/>
    <cellStyle name="Input [yellow] 2 2 3 3 2" xfId="3998"/>
    <cellStyle name="Input [yellow] 2 2 3 4" xfId="3995"/>
    <cellStyle name="Input [yellow] 2 2 4" xfId="3830"/>
    <cellStyle name="Input [yellow] 2 2 4 2" xfId="3831"/>
    <cellStyle name="Input [yellow] 2 2 4 2 2" xfId="3832"/>
    <cellStyle name="Input [yellow] 2 2 4 2 2 2" xfId="4001"/>
    <cellStyle name="Input [yellow] 2 2 4 2 3" xfId="4000"/>
    <cellStyle name="Input [yellow] 2 2 4 3" xfId="3833"/>
    <cellStyle name="Input [yellow] 2 2 4 3 2" xfId="4002"/>
    <cellStyle name="Input [yellow] 2 2 4 4" xfId="3999"/>
    <cellStyle name="Input [yellow] 2 2 5" xfId="3834"/>
    <cellStyle name="Input [yellow] 2 2 5 2" xfId="3835"/>
    <cellStyle name="Input [yellow] 2 2 5 2 2" xfId="3836"/>
    <cellStyle name="Input [yellow] 2 2 5 2 2 2" xfId="4005"/>
    <cellStyle name="Input [yellow] 2 2 5 2 3" xfId="4004"/>
    <cellStyle name="Input [yellow] 2 2 5 3" xfId="3837"/>
    <cellStyle name="Input [yellow] 2 2 5 3 2" xfId="4006"/>
    <cellStyle name="Input [yellow] 2 2 5 4" xfId="4003"/>
    <cellStyle name="Input [yellow] 2 2 6" xfId="3838"/>
    <cellStyle name="Input [yellow] 2 2 6 2" xfId="3839"/>
    <cellStyle name="Input [yellow] 2 2 6 2 2" xfId="4008"/>
    <cellStyle name="Input [yellow] 2 2 6 3" xfId="4007"/>
    <cellStyle name="Input [yellow] 2 2 7" xfId="3840"/>
    <cellStyle name="Input [yellow] 2 2 7 2" xfId="4009"/>
    <cellStyle name="Input [yellow] 2 2 8" xfId="3990"/>
    <cellStyle name="Input [yellow] 2 3" xfId="3841"/>
    <cellStyle name="Input [yellow] 2 3 2" xfId="3842"/>
    <cellStyle name="Input [yellow] 2 3 2 2" xfId="3843"/>
    <cellStyle name="Input [yellow] 2 3 2 2 2" xfId="4012"/>
    <cellStyle name="Input [yellow] 2 3 2 3" xfId="4011"/>
    <cellStyle name="Input [yellow] 2 3 3" xfId="3844"/>
    <cellStyle name="Input [yellow] 2 3 3 2" xfId="4013"/>
    <cellStyle name="Input [yellow] 2 3 4" xfId="4010"/>
    <cellStyle name="Input [yellow] 2 4" xfId="3845"/>
    <cellStyle name="Input [yellow] 2 4 2" xfId="3846"/>
    <cellStyle name="Input [yellow] 2 4 2 2" xfId="3847"/>
    <cellStyle name="Input [yellow] 2 4 2 2 2" xfId="4016"/>
    <cellStyle name="Input [yellow] 2 4 2 3" xfId="4015"/>
    <cellStyle name="Input [yellow] 2 4 3" xfId="3848"/>
    <cellStyle name="Input [yellow] 2 4 3 2" xfId="4017"/>
    <cellStyle name="Input [yellow] 2 4 4" xfId="4014"/>
    <cellStyle name="Input [yellow] 2 5" xfId="3849"/>
    <cellStyle name="Input [yellow] 2 5 2" xfId="3850"/>
    <cellStyle name="Input [yellow] 2 5 2 2" xfId="3851"/>
    <cellStyle name="Input [yellow] 2 5 2 2 2" xfId="4020"/>
    <cellStyle name="Input [yellow] 2 5 2 3" xfId="4019"/>
    <cellStyle name="Input [yellow] 2 5 3" xfId="3852"/>
    <cellStyle name="Input [yellow] 2 5 3 2" xfId="4021"/>
    <cellStyle name="Input [yellow] 2 5 4" xfId="4018"/>
    <cellStyle name="Input [yellow] 2 6" xfId="3853"/>
    <cellStyle name="Input [yellow] 2 6 2" xfId="3854"/>
    <cellStyle name="Input [yellow] 2 6 2 2" xfId="3855"/>
    <cellStyle name="Input [yellow] 2 6 2 2 2" xfId="4024"/>
    <cellStyle name="Input [yellow] 2 6 2 3" xfId="4023"/>
    <cellStyle name="Input [yellow] 2 6 3" xfId="3856"/>
    <cellStyle name="Input [yellow] 2 6 3 2" xfId="4025"/>
    <cellStyle name="Input [yellow] 2 6 4" xfId="4022"/>
    <cellStyle name="Input [yellow] 2 7" xfId="3857"/>
    <cellStyle name="Input [yellow] 2 7 2" xfId="3858"/>
    <cellStyle name="Input [yellow] 2 7 2 2" xfId="4027"/>
    <cellStyle name="Input [yellow] 2 7 3" xfId="4026"/>
    <cellStyle name="Input [yellow] 2 8" xfId="3859"/>
    <cellStyle name="Input [yellow] 2 8 2" xfId="4028"/>
    <cellStyle name="Input [yellow] 2 9" xfId="3989"/>
    <cellStyle name="Input [yellow] 3" xfId="3736"/>
    <cellStyle name="Input [yellow] 3 2" xfId="3860"/>
    <cellStyle name="Input [yellow] 3 2 2" xfId="3861"/>
    <cellStyle name="Input [yellow] 3 2 2 2" xfId="3862"/>
    <cellStyle name="Input [yellow] 3 2 2 2 2" xfId="4032"/>
    <cellStyle name="Input [yellow] 3 2 2 3" xfId="4031"/>
    <cellStyle name="Input [yellow] 3 2 3" xfId="3863"/>
    <cellStyle name="Input [yellow] 3 2 3 2" xfId="4033"/>
    <cellStyle name="Input [yellow] 3 2 4" xfId="4030"/>
    <cellStyle name="Input [yellow] 3 3" xfId="3864"/>
    <cellStyle name="Input [yellow] 3 3 2" xfId="3865"/>
    <cellStyle name="Input [yellow] 3 3 2 2" xfId="3866"/>
    <cellStyle name="Input [yellow] 3 3 2 2 2" xfId="4036"/>
    <cellStyle name="Input [yellow] 3 3 2 3" xfId="4035"/>
    <cellStyle name="Input [yellow] 3 3 3" xfId="3867"/>
    <cellStyle name="Input [yellow] 3 3 3 2" xfId="4037"/>
    <cellStyle name="Input [yellow] 3 3 4" xfId="4034"/>
    <cellStyle name="Input [yellow] 3 4" xfId="3868"/>
    <cellStyle name="Input [yellow] 3 4 2" xfId="3869"/>
    <cellStyle name="Input [yellow] 3 4 2 2" xfId="3870"/>
    <cellStyle name="Input [yellow] 3 4 2 2 2" xfId="4040"/>
    <cellStyle name="Input [yellow] 3 4 2 3" xfId="4039"/>
    <cellStyle name="Input [yellow] 3 4 3" xfId="3871"/>
    <cellStyle name="Input [yellow] 3 4 3 2" xfId="4041"/>
    <cellStyle name="Input [yellow] 3 4 4" xfId="4038"/>
    <cellStyle name="Input [yellow] 3 5" xfId="3872"/>
    <cellStyle name="Input [yellow] 3 5 2" xfId="3873"/>
    <cellStyle name="Input [yellow] 3 5 2 2" xfId="3874"/>
    <cellStyle name="Input [yellow] 3 5 2 2 2" xfId="4044"/>
    <cellStyle name="Input [yellow] 3 5 2 3" xfId="4043"/>
    <cellStyle name="Input [yellow] 3 5 3" xfId="3875"/>
    <cellStyle name="Input [yellow] 3 5 3 2" xfId="4045"/>
    <cellStyle name="Input [yellow] 3 5 4" xfId="4042"/>
    <cellStyle name="Input [yellow] 3 6" xfId="3876"/>
    <cellStyle name="Input [yellow] 3 6 2" xfId="3877"/>
    <cellStyle name="Input [yellow] 3 6 2 2" xfId="4047"/>
    <cellStyle name="Input [yellow] 3 6 3" xfId="4046"/>
    <cellStyle name="Input [yellow] 3 7" xfId="3878"/>
    <cellStyle name="Input [yellow] 3 7 2" xfId="4048"/>
    <cellStyle name="Input [yellow] 3 8" xfId="4029"/>
    <cellStyle name="Input [yellow] 4" xfId="3879"/>
    <cellStyle name="Input [yellow] 4 2" xfId="3880"/>
    <cellStyle name="Input [yellow] 4 2 2" xfId="3881"/>
    <cellStyle name="Input [yellow] 4 2 2 2" xfId="4051"/>
    <cellStyle name="Input [yellow] 4 2 3" xfId="4050"/>
    <cellStyle name="Input [yellow] 4 3" xfId="3882"/>
    <cellStyle name="Input [yellow] 4 3 2" xfId="4052"/>
    <cellStyle name="Input [yellow] 4 4" xfId="4049"/>
    <cellStyle name="Input [yellow] 5" xfId="3883"/>
    <cellStyle name="Input [yellow] 5 2" xfId="3884"/>
    <cellStyle name="Input [yellow] 5 2 2" xfId="3885"/>
    <cellStyle name="Input [yellow] 5 2 2 2" xfId="4055"/>
    <cellStyle name="Input [yellow] 5 2 3" xfId="4054"/>
    <cellStyle name="Input [yellow] 5 3" xfId="3886"/>
    <cellStyle name="Input [yellow] 5 3 2" xfId="4056"/>
    <cellStyle name="Input [yellow] 5 4" xfId="4053"/>
    <cellStyle name="Input [yellow] 6" xfId="3887"/>
    <cellStyle name="Input [yellow] 6 2" xfId="3888"/>
    <cellStyle name="Input [yellow] 6 2 2" xfId="3889"/>
    <cellStyle name="Input [yellow] 6 2 2 2" xfId="4059"/>
    <cellStyle name="Input [yellow] 6 2 3" xfId="4058"/>
    <cellStyle name="Input [yellow] 6 3" xfId="3890"/>
    <cellStyle name="Input [yellow] 6 3 2" xfId="4060"/>
    <cellStyle name="Input [yellow] 6 4" xfId="4057"/>
    <cellStyle name="Input [yellow] 7" xfId="3891"/>
    <cellStyle name="Input [yellow] 7 2" xfId="3892"/>
    <cellStyle name="Input [yellow] 7 2 2" xfId="3893"/>
    <cellStyle name="Input [yellow] 7 2 2 2" xfId="4063"/>
    <cellStyle name="Input [yellow] 7 2 3" xfId="4062"/>
    <cellStyle name="Input [yellow] 7 3" xfId="3894"/>
    <cellStyle name="Input [yellow] 7 3 2" xfId="4064"/>
    <cellStyle name="Input [yellow] 7 4" xfId="4061"/>
    <cellStyle name="Input [yellow] 8" xfId="3895"/>
    <cellStyle name="Input [yellow] 8 2" xfId="3896"/>
    <cellStyle name="Input [yellow] 8 2 2" xfId="4066"/>
    <cellStyle name="Input [yellow] 8 3" xfId="4065"/>
    <cellStyle name="Input [yellow] 9" xfId="3897"/>
    <cellStyle name="Input [yellow] 9 2" xfId="4067"/>
    <cellStyle name="Millares" xfId="44" builtinId="3"/>
    <cellStyle name="Millares 10" xfId="2664"/>
    <cellStyle name="Millares 11" xfId="1612"/>
    <cellStyle name="Millares 12" xfId="4383"/>
    <cellStyle name="Millares 13" xfId="4384"/>
    <cellStyle name="Millares 14" xfId="4385"/>
    <cellStyle name="Millares 15" xfId="4386"/>
    <cellStyle name="Millares 16" xfId="4387"/>
    <cellStyle name="Millares 17" xfId="4388"/>
    <cellStyle name="Millares 2" xfId="45"/>
    <cellStyle name="Millares 2 10" xfId="2669"/>
    <cellStyle name="Millares 2 11" xfId="1613"/>
    <cellStyle name="Millares 2 2" xfId="46"/>
    <cellStyle name="Millares 2 2 2" xfId="47"/>
    <cellStyle name="Millares 2 2 2 2" xfId="48"/>
    <cellStyle name="Millares 2 2 2 2 2" xfId="49"/>
    <cellStyle name="Millares 2 2 2 2 2 2" xfId="50"/>
    <cellStyle name="Millares 2 2 2 2 2 2 2" xfId="830"/>
    <cellStyle name="Millares 2 2 2 2 2 2 2 2" xfId="1620"/>
    <cellStyle name="Millares 2 2 2 2 2 2 2 2 2" xfId="3213"/>
    <cellStyle name="Millares 2 2 2 2 2 2 2 3" xfId="2932"/>
    <cellStyle name="Millares 2 2 2 2 2 2 2 4" xfId="1619"/>
    <cellStyle name="Millares 2 2 2 2 2 2 3" xfId="1621"/>
    <cellStyle name="Millares 2 2 2 2 2 2 3 2" xfId="3214"/>
    <cellStyle name="Millares 2 2 2 2 2 2 4" xfId="2679"/>
    <cellStyle name="Millares 2 2 2 2 2 2 5" xfId="1618"/>
    <cellStyle name="Millares 2 2 2 2 2 3" xfId="829"/>
    <cellStyle name="Millares 2 2 2 2 2 3 2" xfId="1623"/>
    <cellStyle name="Millares 2 2 2 2 2 3 2 2" xfId="3215"/>
    <cellStyle name="Millares 2 2 2 2 2 3 3" xfId="2931"/>
    <cellStyle name="Millares 2 2 2 2 2 3 4" xfId="1622"/>
    <cellStyle name="Millares 2 2 2 2 2 4" xfId="1624"/>
    <cellStyle name="Millares 2 2 2 2 2 4 2" xfId="3216"/>
    <cellStyle name="Millares 2 2 2 2 2 5" xfId="2678"/>
    <cellStyle name="Millares 2 2 2 2 2 6" xfId="1617"/>
    <cellStyle name="Millares 2 2 2 2 3" xfId="51"/>
    <cellStyle name="Millares 2 2 2 2 3 2" xfId="831"/>
    <cellStyle name="Millares 2 2 2 2 3 2 2" xfId="1627"/>
    <cellStyle name="Millares 2 2 2 2 3 2 2 2" xfId="3217"/>
    <cellStyle name="Millares 2 2 2 2 3 2 3" xfId="2933"/>
    <cellStyle name="Millares 2 2 2 2 3 2 4" xfId="1626"/>
    <cellStyle name="Millares 2 2 2 2 3 3" xfId="1628"/>
    <cellStyle name="Millares 2 2 2 2 3 3 2" xfId="3218"/>
    <cellStyle name="Millares 2 2 2 2 3 4" xfId="2680"/>
    <cellStyle name="Millares 2 2 2 2 3 5" xfId="1625"/>
    <cellStyle name="Millares 2 2 2 2 4" xfId="828"/>
    <cellStyle name="Millares 2 2 2 2 4 2" xfId="1630"/>
    <cellStyle name="Millares 2 2 2 2 4 2 2" xfId="3219"/>
    <cellStyle name="Millares 2 2 2 2 4 3" xfId="2930"/>
    <cellStyle name="Millares 2 2 2 2 4 4" xfId="1629"/>
    <cellStyle name="Millares 2 2 2 2 5" xfId="1631"/>
    <cellStyle name="Millares 2 2 2 2 5 2" xfId="3220"/>
    <cellStyle name="Millares 2 2 2 2 6" xfId="2677"/>
    <cellStyle name="Millares 2 2 2 2 7" xfId="1616"/>
    <cellStyle name="Millares 2 2 2 3" xfId="52"/>
    <cellStyle name="Millares 2 2 2 3 2" xfId="53"/>
    <cellStyle name="Millares 2 2 2 3 2 2" xfId="833"/>
    <cellStyle name="Millares 2 2 2 3 2 2 2" xfId="1635"/>
    <cellStyle name="Millares 2 2 2 3 2 2 2 2" xfId="3221"/>
    <cellStyle name="Millares 2 2 2 3 2 2 3" xfId="2935"/>
    <cellStyle name="Millares 2 2 2 3 2 2 4" xfId="1634"/>
    <cellStyle name="Millares 2 2 2 3 2 3" xfId="1636"/>
    <cellStyle name="Millares 2 2 2 3 2 3 2" xfId="3222"/>
    <cellStyle name="Millares 2 2 2 3 2 4" xfId="2682"/>
    <cellStyle name="Millares 2 2 2 3 2 5" xfId="1633"/>
    <cellStyle name="Millares 2 2 2 3 3" xfId="832"/>
    <cellStyle name="Millares 2 2 2 3 3 2" xfId="1638"/>
    <cellStyle name="Millares 2 2 2 3 3 2 2" xfId="3223"/>
    <cellStyle name="Millares 2 2 2 3 3 3" xfId="2934"/>
    <cellStyle name="Millares 2 2 2 3 3 4" xfId="1637"/>
    <cellStyle name="Millares 2 2 2 3 4" xfId="1639"/>
    <cellStyle name="Millares 2 2 2 3 4 2" xfId="3224"/>
    <cellStyle name="Millares 2 2 2 3 5" xfId="2681"/>
    <cellStyle name="Millares 2 2 2 3 6" xfId="1632"/>
    <cellStyle name="Millares 2 2 2 4" xfId="54"/>
    <cellStyle name="Millares 2 2 2 4 2" xfId="834"/>
    <cellStyle name="Millares 2 2 2 4 2 2" xfId="1642"/>
    <cellStyle name="Millares 2 2 2 4 2 2 2" xfId="3225"/>
    <cellStyle name="Millares 2 2 2 4 2 3" xfId="2936"/>
    <cellStyle name="Millares 2 2 2 4 2 4" xfId="1641"/>
    <cellStyle name="Millares 2 2 2 4 3" xfId="1643"/>
    <cellStyle name="Millares 2 2 2 4 3 2" xfId="3226"/>
    <cellStyle name="Millares 2 2 2 4 4" xfId="2683"/>
    <cellStyle name="Millares 2 2 2 4 5" xfId="1640"/>
    <cellStyle name="Millares 2 2 2 5" xfId="827"/>
    <cellStyle name="Millares 2 2 2 5 2" xfId="1645"/>
    <cellStyle name="Millares 2 2 2 5 2 2" xfId="3227"/>
    <cellStyle name="Millares 2 2 2 5 3" xfId="2929"/>
    <cellStyle name="Millares 2 2 2 5 4" xfId="1644"/>
    <cellStyle name="Millares 2 2 2 6" xfId="1646"/>
    <cellStyle name="Millares 2 2 2 6 2" xfId="3228"/>
    <cellStyle name="Millares 2 2 2 7" xfId="2676"/>
    <cellStyle name="Millares 2 2 2 8" xfId="1615"/>
    <cellStyle name="Millares 2 2 3" xfId="55"/>
    <cellStyle name="Millares 2 2 3 2" xfId="56"/>
    <cellStyle name="Millares 2 2 3 2 2" xfId="57"/>
    <cellStyle name="Millares 2 2 3 2 2 2" xfId="837"/>
    <cellStyle name="Millares 2 2 3 2 2 2 2" xfId="1651"/>
    <cellStyle name="Millares 2 2 3 2 2 2 2 2" xfId="3229"/>
    <cellStyle name="Millares 2 2 3 2 2 2 3" xfId="2939"/>
    <cellStyle name="Millares 2 2 3 2 2 2 4" xfId="1650"/>
    <cellStyle name="Millares 2 2 3 2 2 3" xfId="1652"/>
    <cellStyle name="Millares 2 2 3 2 2 3 2" xfId="3230"/>
    <cellStyle name="Millares 2 2 3 2 2 4" xfId="2686"/>
    <cellStyle name="Millares 2 2 3 2 2 5" xfId="1649"/>
    <cellStyle name="Millares 2 2 3 2 3" xfId="836"/>
    <cellStyle name="Millares 2 2 3 2 3 2" xfId="1654"/>
    <cellStyle name="Millares 2 2 3 2 3 2 2" xfId="3231"/>
    <cellStyle name="Millares 2 2 3 2 3 3" xfId="2938"/>
    <cellStyle name="Millares 2 2 3 2 3 4" xfId="1653"/>
    <cellStyle name="Millares 2 2 3 2 4" xfId="1655"/>
    <cellStyle name="Millares 2 2 3 2 4 2" xfId="3232"/>
    <cellStyle name="Millares 2 2 3 2 5" xfId="2685"/>
    <cellStyle name="Millares 2 2 3 2 6" xfId="1648"/>
    <cellStyle name="Millares 2 2 3 3" xfId="58"/>
    <cellStyle name="Millares 2 2 3 3 2" xfId="838"/>
    <cellStyle name="Millares 2 2 3 3 2 2" xfId="1658"/>
    <cellStyle name="Millares 2 2 3 3 2 2 2" xfId="3233"/>
    <cellStyle name="Millares 2 2 3 3 2 3" xfId="2940"/>
    <cellStyle name="Millares 2 2 3 3 2 4" xfId="1657"/>
    <cellStyle name="Millares 2 2 3 3 3" xfId="1659"/>
    <cellStyle name="Millares 2 2 3 3 3 2" xfId="3234"/>
    <cellStyle name="Millares 2 2 3 3 4" xfId="2687"/>
    <cellStyle name="Millares 2 2 3 3 5" xfId="1656"/>
    <cellStyle name="Millares 2 2 3 4" xfId="835"/>
    <cellStyle name="Millares 2 2 3 4 2" xfId="1661"/>
    <cellStyle name="Millares 2 2 3 4 2 2" xfId="3235"/>
    <cellStyle name="Millares 2 2 3 4 3" xfId="2937"/>
    <cellStyle name="Millares 2 2 3 4 4" xfId="1660"/>
    <cellStyle name="Millares 2 2 3 5" xfId="1662"/>
    <cellStyle name="Millares 2 2 3 5 2" xfId="3236"/>
    <cellStyle name="Millares 2 2 3 6" xfId="2684"/>
    <cellStyle name="Millares 2 2 3 7" xfId="1647"/>
    <cellStyle name="Millares 2 2 4" xfId="59"/>
    <cellStyle name="Millares 2 2 4 2" xfId="60"/>
    <cellStyle name="Millares 2 2 4 2 2" xfId="840"/>
    <cellStyle name="Millares 2 2 4 2 2 2" xfId="1666"/>
    <cellStyle name="Millares 2 2 4 2 2 2 2" xfId="3237"/>
    <cellStyle name="Millares 2 2 4 2 2 3" xfId="2942"/>
    <cellStyle name="Millares 2 2 4 2 2 4" xfId="1665"/>
    <cellStyle name="Millares 2 2 4 2 3" xfId="1667"/>
    <cellStyle name="Millares 2 2 4 2 3 2" xfId="3238"/>
    <cellStyle name="Millares 2 2 4 2 4" xfId="2689"/>
    <cellStyle name="Millares 2 2 4 2 5" xfId="1664"/>
    <cellStyle name="Millares 2 2 4 3" xfId="839"/>
    <cellStyle name="Millares 2 2 4 3 2" xfId="1669"/>
    <cellStyle name="Millares 2 2 4 3 2 2" xfId="3239"/>
    <cellStyle name="Millares 2 2 4 3 3" xfId="2941"/>
    <cellStyle name="Millares 2 2 4 3 4" xfId="1668"/>
    <cellStyle name="Millares 2 2 4 4" xfId="1670"/>
    <cellStyle name="Millares 2 2 4 4 2" xfId="3240"/>
    <cellStyle name="Millares 2 2 4 5" xfId="2688"/>
    <cellStyle name="Millares 2 2 4 6" xfId="1663"/>
    <cellStyle name="Millares 2 2 5" xfId="61"/>
    <cellStyle name="Millares 2 2 5 2" xfId="841"/>
    <cellStyle name="Millares 2 2 5 2 2" xfId="1673"/>
    <cellStyle name="Millares 2 2 5 2 2 2" xfId="3241"/>
    <cellStyle name="Millares 2 2 5 2 3" xfId="2943"/>
    <cellStyle name="Millares 2 2 5 2 4" xfId="1672"/>
    <cellStyle name="Millares 2 2 5 3" xfId="1674"/>
    <cellStyle name="Millares 2 2 5 3 2" xfId="3242"/>
    <cellStyle name="Millares 2 2 5 4" xfId="2690"/>
    <cellStyle name="Millares 2 2 5 5" xfId="1671"/>
    <cellStyle name="Millares 2 2 6" xfId="826"/>
    <cellStyle name="Millares 2 2 6 2" xfId="1676"/>
    <cellStyle name="Millares 2 2 6 2 2" xfId="3243"/>
    <cellStyle name="Millares 2 2 6 3" xfId="2928"/>
    <cellStyle name="Millares 2 2 6 4" xfId="1675"/>
    <cellStyle name="Millares 2 2 7" xfId="1677"/>
    <cellStyle name="Millares 2 2 7 2" xfId="3244"/>
    <cellStyle name="Millares 2 2 8" xfId="2675"/>
    <cellStyle name="Millares 2 2 9" xfId="1614"/>
    <cellStyle name="Millares 2 3" xfId="62"/>
    <cellStyle name="Millares 2 3 2" xfId="63"/>
    <cellStyle name="Millares 2 3 2 2" xfId="64"/>
    <cellStyle name="Millares 2 3 2 2 2" xfId="65"/>
    <cellStyle name="Millares 2 3 2 2 2 2" xfId="845"/>
    <cellStyle name="Millares 2 3 2 2 2 2 2" xfId="1683"/>
    <cellStyle name="Millares 2 3 2 2 2 2 2 2" xfId="3245"/>
    <cellStyle name="Millares 2 3 2 2 2 2 3" xfId="2947"/>
    <cellStyle name="Millares 2 3 2 2 2 2 4" xfId="1682"/>
    <cellStyle name="Millares 2 3 2 2 2 3" xfId="1684"/>
    <cellStyle name="Millares 2 3 2 2 2 3 2" xfId="3246"/>
    <cellStyle name="Millares 2 3 2 2 2 4" xfId="2694"/>
    <cellStyle name="Millares 2 3 2 2 2 5" xfId="1681"/>
    <cellStyle name="Millares 2 3 2 2 3" xfId="844"/>
    <cellStyle name="Millares 2 3 2 2 3 2" xfId="1686"/>
    <cellStyle name="Millares 2 3 2 2 3 2 2" xfId="3247"/>
    <cellStyle name="Millares 2 3 2 2 3 3" xfId="2946"/>
    <cellStyle name="Millares 2 3 2 2 3 4" xfId="1685"/>
    <cellStyle name="Millares 2 3 2 2 4" xfId="1687"/>
    <cellStyle name="Millares 2 3 2 2 4 2" xfId="3248"/>
    <cellStyle name="Millares 2 3 2 2 5" xfId="2693"/>
    <cellStyle name="Millares 2 3 2 2 6" xfId="1680"/>
    <cellStyle name="Millares 2 3 2 3" xfId="66"/>
    <cellStyle name="Millares 2 3 2 3 2" xfId="846"/>
    <cellStyle name="Millares 2 3 2 3 2 2" xfId="1690"/>
    <cellStyle name="Millares 2 3 2 3 2 2 2" xfId="3249"/>
    <cellStyle name="Millares 2 3 2 3 2 3" xfId="2948"/>
    <cellStyle name="Millares 2 3 2 3 2 4" xfId="1689"/>
    <cellStyle name="Millares 2 3 2 3 3" xfId="1691"/>
    <cellStyle name="Millares 2 3 2 3 3 2" xfId="3250"/>
    <cellStyle name="Millares 2 3 2 3 4" xfId="2695"/>
    <cellStyle name="Millares 2 3 2 3 5" xfId="1688"/>
    <cellStyle name="Millares 2 3 2 4" xfId="843"/>
    <cellStyle name="Millares 2 3 2 4 2" xfId="1693"/>
    <cellStyle name="Millares 2 3 2 4 2 2" xfId="3251"/>
    <cellStyle name="Millares 2 3 2 4 3" xfId="2945"/>
    <cellStyle name="Millares 2 3 2 4 4" xfId="1692"/>
    <cellStyle name="Millares 2 3 2 5" xfId="1694"/>
    <cellStyle name="Millares 2 3 2 5 2" xfId="3252"/>
    <cellStyle name="Millares 2 3 2 6" xfId="2692"/>
    <cellStyle name="Millares 2 3 2 7" xfId="1679"/>
    <cellStyle name="Millares 2 3 3" xfId="67"/>
    <cellStyle name="Millares 2 3 3 2" xfId="68"/>
    <cellStyle name="Millares 2 3 3 2 2" xfId="848"/>
    <cellStyle name="Millares 2 3 3 2 2 2" xfId="1698"/>
    <cellStyle name="Millares 2 3 3 2 2 2 2" xfId="3253"/>
    <cellStyle name="Millares 2 3 3 2 2 3" xfId="2950"/>
    <cellStyle name="Millares 2 3 3 2 2 4" xfId="1697"/>
    <cellStyle name="Millares 2 3 3 2 3" xfId="1699"/>
    <cellStyle name="Millares 2 3 3 2 3 2" xfId="3254"/>
    <cellStyle name="Millares 2 3 3 2 4" xfId="2697"/>
    <cellStyle name="Millares 2 3 3 2 5" xfId="1696"/>
    <cellStyle name="Millares 2 3 3 3" xfId="847"/>
    <cellStyle name="Millares 2 3 3 3 2" xfId="1701"/>
    <cellStyle name="Millares 2 3 3 3 2 2" xfId="3255"/>
    <cellStyle name="Millares 2 3 3 3 3" xfId="2949"/>
    <cellStyle name="Millares 2 3 3 3 4" xfId="1700"/>
    <cellStyle name="Millares 2 3 3 4" xfId="1702"/>
    <cellStyle name="Millares 2 3 3 4 2" xfId="3256"/>
    <cellStyle name="Millares 2 3 3 5" xfId="2696"/>
    <cellStyle name="Millares 2 3 3 6" xfId="1695"/>
    <cellStyle name="Millares 2 3 4" xfId="69"/>
    <cellStyle name="Millares 2 3 4 2" xfId="849"/>
    <cellStyle name="Millares 2 3 4 2 2" xfId="1705"/>
    <cellStyle name="Millares 2 3 4 2 2 2" xfId="3257"/>
    <cellStyle name="Millares 2 3 4 2 3" xfId="2951"/>
    <cellStyle name="Millares 2 3 4 2 4" xfId="1704"/>
    <cellStyle name="Millares 2 3 4 3" xfId="1706"/>
    <cellStyle name="Millares 2 3 4 3 2" xfId="3258"/>
    <cellStyle name="Millares 2 3 4 4" xfId="2698"/>
    <cellStyle name="Millares 2 3 4 5" xfId="1703"/>
    <cellStyle name="Millares 2 3 5" xfId="842"/>
    <cellStyle name="Millares 2 3 5 2" xfId="1708"/>
    <cellStyle name="Millares 2 3 5 2 2" xfId="3259"/>
    <cellStyle name="Millares 2 3 5 3" xfId="2944"/>
    <cellStyle name="Millares 2 3 5 4" xfId="1707"/>
    <cellStyle name="Millares 2 3 6" xfId="1709"/>
    <cellStyle name="Millares 2 3 6 2" xfId="3260"/>
    <cellStyle name="Millares 2 3 7" xfId="2691"/>
    <cellStyle name="Millares 2 3 8" xfId="1678"/>
    <cellStyle name="Millares 2 4" xfId="70"/>
    <cellStyle name="Millares 2 4 2" xfId="71"/>
    <cellStyle name="Millares 2 4 2 2" xfId="72"/>
    <cellStyle name="Millares 2 4 2 2 2" xfId="852"/>
    <cellStyle name="Millares 2 4 2 2 2 2" xfId="1714"/>
    <cellStyle name="Millares 2 4 2 2 2 2 2" xfId="3261"/>
    <cellStyle name="Millares 2 4 2 2 2 3" xfId="2954"/>
    <cellStyle name="Millares 2 4 2 2 2 4" xfId="1713"/>
    <cellStyle name="Millares 2 4 2 2 3" xfId="1715"/>
    <cellStyle name="Millares 2 4 2 2 3 2" xfId="3262"/>
    <cellStyle name="Millares 2 4 2 2 4" xfId="2701"/>
    <cellStyle name="Millares 2 4 2 2 5" xfId="1712"/>
    <cellStyle name="Millares 2 4 2 3" xfId="851"/>
    <cellStyle name="Millares 2 4 2 3 2" xfId="1717"/>
    <cellStyle name="Millares 2 4 2 3 2 2" xfId="3263"/>
    <cellStyle name="Millares 2 4 2 3 3" xfId="2953"/>
    <cellStyle name="Millares 2 4 2 3 4" xfId="1716"/>
    <cellStyle name="Millares 2 4 2 4" xfId="1718"/>
    <cellStyle name="Millares 2 4 2 4 2" xfId="3264"/>
    <cellStyle name="Millares 2 4 2 5" xfId="2700"/>
    <cellStyle name="Millares 2 4 2 6" xfId="1711"/>
    <cellStyle name="Millares 2 4 3" xfId="73"/>
    <cellStyle name="Millares 2 4 3 2" xfId="853"/>
    <cellStyle name="Millares 2 4 3 2 2" xfId="1721"/>
    <cellStyle name="Millares 2 4 3 2 2 2" xfId="3265"/>
    <cellStyle name="Millares 2 4 3 2 3" xfId="2955"/>
    <cellStyle name="Millares 2 4 3 2 4" xfId="1720"/>
    <cellStyle name="Millares 2 4 3 3" xfId="1722"/>
    <cellStyle name="Millares 2 4 3 3 2" xfId="3266"/>
    <cellStyle name="Millares 2 4 3 4" xfId="2702"/>
    <cellStyle name="Millares 2 4 3 5" xfId="1719"/>
    <cellStyle name="Millares 2 4 4" xfId="850"/>
    <cellStyle name="Millares 2 4 4 2" xfId="1724"/>
    <cellStyle name="Millares 2 4 4 2 2" xfId="3267"/>
    <cellStyle name="Millares 2 4 4 3" xfId="2952"/>
    <cellStyle name="Millares 2 4 4 4" xfId="1723"/>
    <cellStyle name="Millares 2 4 5" xfId="1725"/>
    <cellStyle name="Millares 2 4 5 2" xfId="3268"/>
    <cellStyle name="Millares 2 4 6" xfId="2699"/>
    <cellStyle name="Millares 2 4 7" xfId="1710"/>
    <cellStyle name="Millares 2 5" xfId="74"/>
    <cellStyle name="Millares 2 5 2" xfId="75"/>
    <cellStyle name="Millares 2 5 2 2" xfId="855"/>
    <cellStyle name="Millares 2 5 2 2 2" xfId="1729"/>
    <cellStyle name="Millares 2 5 2 2 2 2" xfId="3269"/>
    <cellStyle name="Millares 2 5 2 2 3" xfId="2957"/>
    <cellStyle name="Millares 2 5 2 2 4" xfId="1728"/>
    <cellStyle name="Millares 2 5 2 3" xfId="1730"/>
    <cellStyle name="Millares 2 5 2 3 2" xfId="3270"/>
    <cellStyle name="Millares 2 5 2 4" xfId="2704"/>
    <cellStyle name="Millares 2 5 2 5" xfId="1727"/>
    <cellStyle name="Millares 2 5 3" xfId="854"/>
    <cellStyle name="Millares 2 5 3 2" xfId="1732"/>
    <cellStyle name="Millares 2 5 3 2 2" xfId="3271"/>
    <cellStyle name="Millares 2 5 3 3" xfId="2956"/>
    <cellStyle name="Millares 2 5 3 4" xfId="1731"/>
    <cellStyle name="Millares 2 5 4" xfId="1733"/>
    <cellStyle name="Millares 2 5 4 2" xfId="3272"/>
    <cellStyle name="Millares 2 5 5" xfId="2703"/>
    <cellStyle name="Millares 2 5 6" xfId="1726"/>
    <cellStyle name="Millares 2 6" xfId="76"/>
    <cellStyle name="Millares 2 6 2" xfId="856"/>
    <cellStyle name="Millares 2 6 2 2" xfId="1736"/>
    <cellStyle name="Millares 2 6 2 2 2" xfId="3273"/>
    <cellStyle name="Millares 2 6 2 3" xfId="2958"/>
    <cellStyle name="Millares 2 6 2 4" xfId="1735"/>
    <cellStyle name="Millares 2 6 3" xfId="1737"/>
    <cellStyle name="Millares 2 6 3 2" xfId="3274"/>
    <cellStyle name="Millares 2 6 4" xfId="2705"/>
    <cellStyle name="Millares 2 6 5" xfId="1734"/>
    <cellStyle name="Millares 2 7" xfId="825"/>
    <cellStyle name="Millares 2 7 2" xfId="1527"/>
    <cellStyle name="Millares 2 7 2 2" xfId="1739"/>
    <cellStyle name="Millares 2 7 2 2 2" xfId="3275"/>
    <cellStyle name="Millares 2 7 2 3" xfId="3185"/>
    <cellStyle name="Millares 2 7 2 4" xfId="1738"/>
    <cellStyle name="Millares 2 7 3" xfId="1606"/>
    <cellStyle name="Millares 2 8" xfId="1740"/>
    <cellStyle name="Millares 2 8 2" xfId="4389"/>
    <cellStyle name="Millares 2 8 3" xfId="4390"/>
    <cellStyle name="Millares 2 9" xfId="1741"/>
    <cellStyle name="Millares 2 9 2" xfId="3276"/>
    <cellStyle name="Millares 3" xfId="77"/>
    <cellStyle name="Millares 3 10" xfId="78"/>
    <cellStyle name="Millares 3 10 2" xfId="79"/>
    <cellStyle name="Millares 3 10 3" xfId="857"/>
    <cellStyle name="Millares 3 11" xfId="1528"/>
    <cellStyle name="Millares 3 11 2" xfId="1743"/>
    <cellStyle name="Millares 3 11 2 2" xfId="3277"/>
    <cellStyle name="Millares 3 11 3" xfId="3186"/>
    <cellStyle name="Millares 3 11 4" xfId="1742"/>
    <cellStyle name="Millares 3 12" xfId="1744"/>
    <cellStyle name="Millares 3 2" xfId="80"/>
    <cellStyle name="Millares 3 3" xfId="81"/>
    <cellStyle name="Millares 3 4" xfId="82"/>
    <cellStyle name="Millares 3 5" xfId="83"/>
    <cellStyle name="Millares 3 6" xfId="84"/>
    <cellStyle name="Millares 3 7" xfId="85"/>
    <cellStyle name="Millares 3 8" xfId="86"/>
    <cellStyle name="Millares 3 9" xfId="87"/>
    <cellStyle name="Millares 4" xfId="88"/>
    <cellStyle name="Millares 4 2" xfId="89"/>
    <cellStyle name="Millares 4 2 2" xfId="90"/>
    <cellStyle name="Millares 4 2 2 2" xfId="91"/>
    <cellStyle name="Millares 4 2 2 2 2" xfId="860"/>
    <cellStyle name="Millares 4 2 2 2 2 2" xfId="1749"/>
    <cellStyle name="Millares 4 2 2 2 2 2 2" xfId="3278"/>
    <cellStyle name="Millares 4 2 2 2 2 3" xfId="2961"/>
    <cellStyle name="Millares 4 2 2 2 2 4" xfId="1748"/>
    <cellStyle name="Millares 4 2 2 2 3" xfId="1750"/>
    <cellStyle name="Millares 4 2 2 2 3 2" xfId="3279"/>
    <cellStyle name="Millares 4 2 2 2 4" xfId="2708"/>
    <cellStyle name="Millares 4 2 2 2 5" xfId="1747"/>
    <cellStyle name="Millares 4 2 2 3" xfId="859"/>
    <cellStyle name="Millares 4 2 2 3 2" xfId="1752"/>
    <cellStyle name="Millares 4 2 2 3 2 2" xfId="3280"/>
    <cellStyle name="Millares 4 2 2 3 3" xfId="2960"/>
    <cellStyle name="Millares 4 2 2 3 4" xfId="1751"/>
    <cellStyle name="Millares 4 2 2 4" xfId="1753"/>
    <cellStyle name="Millares 4 2 2 4 2" xfId="3281"/>
    <cellStyle name="Millares 4 2 2 5" xfId="2707"/>
    <cellStyle name="Millares 4 2 2 6" xfId="1746"/>
    <cellStyle name="Millares 4 2 3" xfId="92"/>
    <cellStyle name="Millares 4 2 3 2" xfId="861"/>
    <cellStyle name="Millares 4 2 3 2 2" xfId="1756"/>
    <cellStyle name="Millares 4 2 3 2 2 2" xfId="3282"/>
    <cellStyle name="Millares 4 2 3 2 3" xfId="2962"/>
    <cellStyle name="Millares 4 2 3 2 4" xfId="1755"/>
    <cellStyle name="Millares 4 2 3 3" xfId="1757"/>
    <cellStyle name="Millares 4 2 3 3 2" xfId="3283"/>
    <cellStyle name="Millares 4 2 3 4" xfId="2709"/>
    <cellStyle name="Millares 4 2 3 5" xfId="1754"/>
    <cellStyle name="Millares 4 2 4" xfId="858"/>
    <cellStyle name="Millares 4 2 4 2" xfId="1759"/>
    <cellStyle name="Millares 4 2 4 2 2" xfId="3284"/>
    <cellStyle name="Millares 4 2 4 3" xfId="2959"/>
    <cellStyle name="Millares 4 2 4 4" xfId="1758"/>
    <cellStyle name="Millares 4 2 5" xfId="1760"/>
    <cellStyle name="Millares 4 2 5 2" xfId="3285"/>
    <cellStyle name="Millares 4 2 6" xfId="2706"/>
    <cellStyle name="Millares 4 2 7" xfId="1745"/>
    <cellStyle name="Millares 4 3" xfId="93"/>
    <cellStyle name="Millares 4 4" xfId="1529"/>
    <cellStyle name="Millares 4 4 2" xfId="1762"/>
    <cellStyle name="Millares 4 4 2 2" xfId="3286"/>
    <cellStyle name="Millares 4 4 3" xfId="3187"/>
    <cellStyle name="Millares 4 4 4" xfId="1761"/>
    <cellStyle name="Millares 4 5" xfId="1763"/>
    <cellStyle name="Millares 5" xfId="94"/>
    <cellStyle name="Millares 5 2" xfId="95"/>
    <cellStyle name="Millares 5 2 2" xfId="863"/>
    <cellStyle name="Millares 5 2 2 2" xfId="1767"/>
    <cellStyle name="Millares 5 2 2 2 2" xfId="3287"/>
    <cellStyle name="Millares 5 2 2 3" xfId="2964"/>
    <cellStyle name="Millares 5 2 2 4" xfId="1766"/>
    <cellStyle name="Millares 5 2 3" xfId="1768"/>
    <cellStyle name="Millares 5 2 3 2" xfId="3288"/>
    <cellStyle name="Millares 5 2 4" xfId="2711"/>
    <cellStyle name="Millares 5 2 5" xfId="1765"/>
    <cellStyle name="Millares 5 3" xfId="862"/>
    <cellStyle name="Millares 5 3 2" xfId="1770"/>
    <cellStyle name="Millares 5 3 2 2" xfId="3289"/>
    <cellStyle name="Millares 5 3 3" xfId="2963"/>
    <cellStyle name="Millares 5 3 4" xfId="1769"/>
    <cellStyle name="Millares 5 4" xfId="1771"/>
    <cellStyle name="Millares 5 4 2" xfId="3290"/>
    <cellStyle name="Millares 5 5" xfId="2710"/>
    <cellStyle name="Millares 5 6" xfId="1764"/>
    <cellStyle name="Millares 6" xfId="96"/>
    <cellStyle name="Millares 6 2" xfId="864"/>
    <cellStyle name="Millares 6 2 2" xfId="1774"/>
    <cellStyle name="Millares 6 2 2 2" xfId="3291"/>
    <cellStyle name="Millares 6 2 3" xfId="2965"/>
    <cellStyle name="Millares 6 2 4" xfId="1773"/>
    <cellStyle name="Millares 6 3" xfId="1775"/>
    <cellStyle name="Millares 6 3 2" xfId="3292"/>
    <cellStyle name="Millares 6 4" xfId="2712"/>
    <cellStyle name="Millares 6 5" xfId="1772"/>
    <cellStyle name="Millares 7" xfId="794"/>
    <cellStyle name="Millares 7 2" xfId="798"/>
    <cellStyle name="Millares 7 2 2" xfId="1778"/>
    <cellStyle name="Millares 7 2 2 2" xfId="3293"/>
    <cellStyle name="Millares 7 2 3" xfId="2926"/>
    <cellStyle name="Millares 7 2 4" xfId="1777"/>
    <cellStyle name="Millares 7 3" xfId="1779"/>
    <cellStyle name="Millares 7 3 2" xfId="3294"/>
    <cellStyle name="Millares 7 4" xfId="2923"/>
    <cellStyle name="Millares 7 5" xfId="1776"/>
    <cellStyle name="Millares 8" xfId="1580"/>
    <cellStyle name="Millares 8 2" xfId="1781"/>
    <cellStyle name="Millares 8 2 2" xfId="3295"/>
    <cellStyle name="Millares 8 3" xfId="2924"/>
    <cellStyle name="Millares 8 4" xfId="1780"/>
    <cellStyle name="Millares 8 5" xfId="3741"/>
    <cellStyle name="Millares 9" xfId="1782"/>
    <cellStyle name="Millares 9 2" xfId="3296"/>
    <cellStyle name="Millares 9 3" xfId="3745"/>
    <cellStyle name="Moneda 10" xfId="4391"/>
    <cellStyle name="Moneda 11" xfId="4392"/>
    <cellStyle name="Moneda 12" xfId="4393"/>
    <cellStyle name="Moneda 2" xfId="97"/>
    <cellStyle name="Moneda 2 2" xfId="98"/>
    <cellStyle name="Moneda 2 2 2" xfId="866"/>
    <cellStyle name="Moneda 2 2 2 2" xfId="1787"/>
    <cellStyle name="Moneda 2 2 2 2 2" xfId="3297"/>
    <cellStyle name="Moneda 2 2 2 3" xfId="2967"/>
    <cellStyle name="Moneda 2 2 2 4" xfId="1786"/>
    <cellStyle name="Moneda 2 2 3" xfId="1788"/>
    <cellStyle name="Moneda 2 2 3 2" xfId="3298"/>
    <cellStyle name="Moneda 2 2 3 3" xfId="4394"/>
    <cellStyle name="Moneda 2 2 3 4" xfId="4395"/>
    <cellStyle name="Moneda 2 2 4" xfId="2714"/>
    <cellStyle name="Moneda 2 2 5" xfId="1785"/>
    <cellStyle name="Moneda 2 3" xfId="865"/>
    <cellStyle name="Moneda 2 3 2" xfId="1790"/>
    <cellStyle name="Moneda 2 3 2 2" xfId="3299"/>
    <cellStyle name="Moneda 2 3 3" xfId="2966"/>
    <cellStyle name="Moneda 2 3 4" xfId="1789"/>
    <cellStyle name="Moneda 2 4" xfId="1791"/>
    <cellStyle name="Moneda 2 4 2" xfId="3300"/>
    <cellStyle name="Moneda 2 5" xfId="2713"/>
    <cellStyle name="Moneda 2 6" xfId="1784"/>
    <cellStyle name="Moneda 3" xfId="99"/>
    <cellStyle name="Moneda 3 2" xfId="867"/>
    <cellStyle name="Moneda 3 2 2" xfId="1794"/>
    <cellStyle name="Moneda 3 2 2 2" xfId="3301"/>
    <cellStyle name="Moneda 3 2 3" xfId="2968"/>
    <cellStyle name="Moneda 3 2 4" xfId="1793"/>
    <cellStyle name="Moneda 3 3" xfId="1795"/>
    <cellStyle name="Moneda 3 3 2" xfId="3302"/>
    <cellStyle name="Moneda 3 4" xfId="2715"/>
    <cellStyle name="Moneda 3 5" xfId="1792"/>
    <cellStyle name="Moneda 4" xfId="1582"/>
    <cellStyle name="Moneda 4 2" xfId="1797"/>
    <cellStyle name="Moneda 4 2 2" xfId="3303"/>
    <cellStyle name="Moneda 4 3" xfId="2925"/>
    <cellStyle name="Moneda 4 4" xfId="1796"/>
    <cellStyle name="Moneda 5" xfId="2665"/>
    <cellStyle name="Moneda 6" xfId="1783"/>
    <cellStyle name="Moneda 7" xfId="4396"/>
    <cellStyle name="Moneda 8" xfId="4397"/>
    <cellStyle name="Moneda 9" xfId="4398"/>
    <cellStyle name="Needs Work" xfId="1524"/>
    <cellStyle name="Neutral" xfId="100" builtinId="28" customBuiltin="1"/>
    <cellStyle name="Neutral 2" xfId="4399"/>
    <cellStyle name="Neutral 3" xfId="4400"/>
    <cellStyle name="Neutral 4" xfId="4401"/>
    <cellStyle name="Neutral 5" xfId="4402"/>
    <cellStyle name="Neutral 6" xfId="4403"/>
    <cellStyle name="Neutral 7" xfId="4404"/>
    <cellStyle name="Neutral 8" xfId="4405"/>
    <cellStyle name="Neutral 9" xfId="4406"/>
    <cellStyle name="Normal" xfId="0" builtinId="0"/>
    <cellStyle name="Normal - Style1" xfId="1525"/>
    <cellStyle name="Normal 10" xfId="101"/>
    <cellStyle name="Normal 10 2" xfId="4075"/>
    <cellStyle name="Normal 10 2 10" xfId="4407"/>
    <cellStyle name="Normal 10 2 11" xfId="4408"/>
    <cellStyle name="Normal 10 2 12" xfId="4409"/>
    <cellStyle name="Normal 10 2 13" xfId="4410"/>
    <cellStyle name="Normal 10 2 2" xfId="4411"/>
    <cellStyle name="Normal 10 2 3" xfId="4412"/>
    <cellStyle name="Normal 10 2 4" xfId="4413"/>
    <cellStyle name="Normal 10 2 5" xfId="4414"/>
    <cellStyle name="Normal 10 2 6" xfId="4415"/>
    <cellStyle name="Normal 10 2 7" xfId="4416"/>
    <cellStyle name="Normal 10 2 8" xfId="4417"/>
    <cellStyle name="Normal 10 2 9" xfId="4418"/>
    <cellStyle name="Normal 10 3" xfId="4419"/>
    <cellStyle name="Normal 10 4" xfId="4420"/>
    <cellStyle name="Normal 100" xfId="3208"/>
    <cellStyle name="Normal 101" xfId="3212"/>
    <cellStyle name="Normal 102" xfId="3743"/>
    <cellStyle name="Normal 103" xfId="3744"/>
    <cellStyle name="Normal 104" xfId="3898"/>
    <cellStyle name="Normal 105" xfId="3899"/>
    <cellStyle name="Normal 106" xfId="3900"/>
    <cellStyle name="Normal 107" xfId="3901"/>
    <cellStyle name="Normal 108" xfId="3902"/>
    <cellStyle name="Normal 108 2" xfId="3903"/>
    <cellStyle name="Normal 109" xfId="4068"/>
    <cellStyle name="Normal 109 2" xfId="4421"/>
    <cellStyle name="Normal 109 3" xfId="4422"/>
    <cellStyle name="Normal 11" xfId="102"/>
    <cellStyle name="Normal 11 2" xfId="103"/>
    <cellStyle name="Normal 11 2 2" xfId="104"/>
    <cellStyle name="Normal 11 2 2 2" xfId="105"/>
    <cellStyle name="Normal 11 2 2 2 2" xfId="106"/>
    <cellStyle name="Normal 11 2 2 2 2 2" xfId="872"/>
    <cellStyle name="Normal 11 2 2 2 2 2 2" xfId="4423"/>
    <cellStyle name="Normal 11 2 2 2 2 2 3" xfId="4424"/>
    <cellStyle name="Normal 11 2 2 2 2 3" xfId="4425"/>
    <cellStyle name="Normal 11 2 2 2 2 4" xfId="4426"/>
    <cellStyle name="Normal 11 2 2 2 3" xfId="871"/>
    <cellStyle name="Normal 11 2 2 2 3 2" xfId="4427"/>
    <cellStyle name="Normal 11 2 2 2 3 3" xfId="4428"/>
    <cellStyle name="Normal 11 2 2 2 4" xfId="4429"/>
    <cellStyle name="Normal 11 2 2 2 5" xfId="4430"/>
    <cellStyle name="Normal 11 2 2 3" xfId="107"/>
    <cellStyle name="Normal 11 2 2 3 2" xfId="873"/>
    <cellStyle name="Normal 11 2 2 3 2 2" xfId="4431"/>
    <cellStyle name="Normal 11 2 2 3 2 3" xfId="4432"/>
    <cellStyle name="Normal 11 2 2 3 3" xfId="4433"/>
    <cellStyle name="Normal 11 2 2 3 4" xfId="4434"/>
    <cellStyle name="Normal 11 2 2 4" xfId="870"/>
    <cellStyle name="Normal 11 2 2 4 2" xfId="4435"/>
    <cellStyle name="Normal 11 2 2 4 3" xfId="4436"/>
    <cellStyle name="Normal 11 2 2 5" xfId="4437"/>
    <cellStyle name="Normal 11 2 2 6" xfId="4438"/>
    <cellStyle name="Normal 11 2 3" xfId="108"/>
    <cellStyle name="Normal 11 2 3 2" xfId="109"/>
    <cellStyle name="Normal 11 2 3 2 2" xfId="875"/>
    <cellStyle name="Normal 11 2 3 2 2 2" xfId="4439"/>
    <cellStyle name="Normal 11 2 3 2 2 3" xfId="4440"/>
    <cellStyle name="Normal 11 2 3 2 3" xfId="4441"/>
    <cellStyle name="Normal 11 2 3 2 4" xfId="4442"/>
    <cellStyle name="Normal 11 2 3 3" xfId="874"/>
    <cellStyle name="Normal 11 2 3 3 2" xfId="4443"/>
    <cellStyle name="Normal 11 2 3 3 3" xfId="4444"/>
    <cellStyle name="Normal 11 2 3 4" xfId="4445"/>
    <cellStyle name="Normal 11 2 3 5" xfId="4446"/>
    <cellStyle name="Normal 11 2 4" xfId="110"/>
    <cellStyle name="Normal 11 2 4 2" xfId="876"/>
    <cellStyle name="Normal 11 2 4 2 2" xfId="4447"/>
    <cellStyle name="Normal 11 2 4 2 3" xfId="4448"/>
    <cellStyle name="Normal 11 2 4 3" xfId="4449"/>
    <cellStyle name="Normal 11 2 4 4" xfId="4450"/>
    <cellStyle name="Normal 11 2 5" xfId="869"/>
    <cellStyle name="Normal 11 2 5 2" xfId="4451"/>
    <cellStyle name="Normal 11 2 5 3" xfId="4452"/>
    <cellStyle name="Normal 11 2 6" xfId="4453"/>
    <cellStyle name="Normal 11 2 7" xfId="4454"/>
    <cellStyle name="Normal 11 3" xfId="111"/>
    <cellStyle name="Normal 11 3 2" xfId="112"/>
    <cellStyle name="Normal 11 3 2 2" xfId="113"/>
    <cellStyle name="Normal 11 3 2 2 2" xfId="879"/>
    <cellStyle name="Normal 11 3 2 2 2 2" xfId="4455"/>
    <cellStyle name="Normal 11 3 2 2 2 3" xfId="4456"/>
    <cellStyle name="Normal 11 3 2 2 3" xfId="4457"/>
    <cellStyle name="Normal 11 3 2 2 4" xfId="4458"/>
    <cellStyle name="Normal 11 3 2 3" xfId="878"/>
    <cellStyle name="Normal 11 3 2 3 2" xfId="4459"/>
    <cellStyle name="Normal 11 3 2 3 3" xfId="4460"/>
    <cellStyle name="Normal 11 3 2 4" xfId="4461"/>
    <cellStyle name="Normal 11 3 2 5" xfId="4462"/>
    <cellStyle name="Normal 11 3 3" xfId="114"/>
    <cellStyle name="Normal 11 3 3 2" xfId="880"/>
    <cellStyle name="Normal 11 3 3 2 2" xfId="4463"/>
    <cellStyle name="Normal 11 3 3 2 3" xfId="4464"/>
    <cellStyle name="Normal 11 3 3 3" xfId="4465"/>
    <cellStyle name="Normal 11 3 3 4" xfId="4466"/>
    <cellStyle name="Normal 11 3 4" xfId="877"/>
    <cellStyle name="Normal 11 3 4 2" xfId="4467"/>
    <cellStyle name="Normal 11 3 4 3" xfId="4468"/>
    <cellStyle name="Normal 11 3 5" xfId="4469"/>
    <cellStyle name="Normal 11 3 6" xfId="4470"/>
    <cellStyle name="Normal 11 4" xfId="115"/>
    <cellStyle name="Normal 11 4 2" xfId="116"/>
    <cellStyle name="Normal 11 4 2 2" xfId="882"/>
    <cellStyle name="Normal 11 4 2 2 2" xfId="4471"/>
    <cellStyle name="Normal 11 4 2 2 3" xfId="4472"/>
    <cellStyle name="Normal 11 4 2 3" xfId="4473"/>
    <cellStyle name="Normal 11 4 2 4" xfId="4474"/>
    <cellStyle name="Normal 11 4 3" xfId="881"/>
    <cellStyle name="Normal 11 4 3 2" xfId="4475"/>
    <cellStyle name="Normal 11 4 3 3" xfId="4476"/>
    <cellStyle name="Normal 11 4 4" xfId="4477"/>
    <cellStyle name="Normal 11 4 5" xfId="4478"/>
    <cellStyle name="Normal 11 5" xfId="117"/>
    <cellStyle name="Normal 11 5 2" xfId="883"/>
    <cellStyle name="Normal 11 5 2 2" xfId="4479"/>
    <cellStyle name="Normal 11 5 2 3" xfId="4480"/>
    <cellStyle name="Normal 11 5 3" xfId="4481"/>
    <cellStyle name="Normal 11 5 4" xfId="4482"/>
    <cellStyle name="Normal 11 6" xfId="868"/>
    <cellStyle name="Normal 11 6 2" xfId="4483"/>
    <cellStyle name="Normal 11 6 3" xfId="4484"/>
    <cellStyle name="Normal 11 7" xfId="4485"/>
    <cellStyle name="Normal 11 7 2" xfId="4486"/>
    <cellStyle name="Normal 11 7 3" xfId="4487"/>
    <cellStyle name="Normal 11 8" xfId="4488"/>
    <cellStyle name="Normal 110" xfId="4070"/>
    <cellStyle name="Normal 110 2" xfId="4489"/>
    <cellStyle name="Normal 110 3" xfId="4490"/>
    <cellStyle name="Normal 111" xfId="4071"/>
    <cellStyle name="Normal 112" xfId="4072"/>
    <cellStyle name="Normal 113" xfId="4076"/>
    <cellStyle name="Normal 114" xfId="4491"/>
    <cellStyle name="Normal 115" xfId="4492"/>
    <cellStyle name="Normal 116" xfId="4493"/>
    <cellStyle name="Normal 117" xfId="4494"/>
    <cellStyle name="Normal 118" xfId="4495"/>
    <cellStyle name="Normal 119" xfId="4496"/>
    <cellStyle name="Normal 12" xfId="118"/>
    <cellStyle name="Normal 12 2" xfId="119"/>
    <cellStyle name="Normal 12 2 2" xfId="120"/>
    <cellStyle name="Normal 12 2 2 2" xfId="121"/>
    <cellStyle name="Normal 12 2 2 2 2" xfId="122"/>
    <cellStyle name="Normal 12 2 2 2 2 2" xfId="888"/>
    <cellStyle name="Normal 12 2 2 2 2 2 2" xfId="4497"/>
    <cellStyle name="Normal 12 2 2 2 2 2 3" xfId="4498"/>
    <cellStyle name="Normal 12 2 2 2 2 3" xfId="4499"/>
    <cellStyle name="Normal 12 2 2 2 2 4" xfId="4500"/>
    <cellStyle name="Normal 12 2 2 2 3" xfId="887"/>
    <cellStyle name="Normal 12 2 2 2 3 2" xfId="4501"/>
    <cellStyle name="Normal 12 2 2 2 3 3" xfId="4502"/>
    <cellStyle name="Normal 12 2 2 2 4" xfId="4503"/>
    <cellStyle name="Normal 12 2 2 2 5" xfId="4504"/>
    <cellStyle name="Normal 12 2 2 3" xfId="123"/>
    <cellStyle name="Normal 12 2 2 3 2" xfId="889"/>
    <cellStyle name="Normal 12 2 2 3 2 2" xfId="4505"/>
    <cellStyle name="Normal 12 2 2 3 2 3" xfId="4506"/>
    <cellStyle name="Normal 12 2 2 3 3" xfId="4507"/>
    <cellStyle name="Normal 12 2 2 3 4" xfId="4508"/>
    <cellStyle name="Normal 12 2 2 4" xfId="886"/>
    <cellStyle name="Normal 12 2 2 4 2" xfId="4509"/>
    <cellStyle name="Normal 12 2 2 4 3" xfId="4510"/>
    <cellStyle name="Normal 12 2 2 5" xfId="4511"/>
    <cellStyle name="Normal 12 2 2 6" xfId="4512"/>
    <cellStyle name="Normal 12 2 3" xfId="124"/>
    <cellStyle name="Normal 12 2 3 2" xfId="125"/>
    <cellStyle name="Normal 12 2 3 2 2" xfId="891"/>
    <cellStyle name="Normal 12 2 3 2 2 2" xfId="4513"/>
    <cellStyle name="Normal 12 2 3 2 2 3" xfId="4514"/>
    <cellStyle name="Normal 12 2 3 2 3" xfId="4515"/>
    <cellStyle name="Normal 12 2 3 2 4" xfId="4516"/>
    <cellStyle name="Normal 12 2 3 3" xfId="890"/>
    <cellStyle name="Normal 12 2 3 3 2" xfId="4517"/>
    <cellStyle name="Normal 12 2 3 3 3" xfId="4518"/>
    <cellStyle name="Normal 12 2 3 4" xfId="4519"/>
    <cellStyle name="Normal 12 2 3 5" xfId="4520"/>
    <cellStyle name="Normal 12 2 4" xfId="126"/>
    <cellStyle name="Normal 12 2 4 2" xfId="892"/>
    <cellStyle name="Normal 12 2 4 2 2" xfId="4521"/>
    <cellStyle name="Normal 12 2 4 2 3" xfId="4522"/>
    <cellStyle name="Normal 12 2 4 3" xfId="4523"/>
    <cellStyle name="Normal 12 2 4 4" xfId="4524"/>
    <cellStyle name="Normal 12 2 5" xfId="885"/>
    <cellStyle name="Normal 12 2 5 2" xfId="4525"/>
    <cellStyle name="Normal 12 2 5 3" xfId="4526"/>
    <cellStyle name="Normal 12 2 6" xfId="4527"/>
    <cellStyle name="Normal 12 2 7" xfId="4528"/>
    <cellStyle name="Normal 12 3" xfId="127"/>
    <cellStyle name="Normal 12 3 2" xfId="128"/>
    <cellStyle name="Normal 12 3 2 2" xfId="129"/>
    <cellStyle name="Normal 12 3 2 2 2" xfId="895"/>
    <cellStyle name="Normal 12 3 2 2 2 2" xfId="4529"/>
    <cellStyle name="Normal 12 3 2 2 2 3" xfId="4530"/>
    <cellStyle name="Normal 12 3 2 2 3" xfId="4531"/>
    <cellStyle name="Normal 12 3 2 2 4" xfId="4532"/>
    <cellStyle name="Normal 12 3 2 3" xfId="894"/>
    <cellStyle name="Normal 12 3 2 3 2" xfId="4533"/>
    <cellStyle name="Normal 12 3 2 3 3" xfId="4534"/>
    <cellStyle name="Normal 12 3 2 4" xfId="4535"/>
    <cellStyle name="Normal 12 3 2 5" xfId="4536"/>
    <cellStyle name="Normal 12 3 3" xfId="130"/>
    <cellStyle name="Normal 12 3 3 2" xfId="896"/>
    <cellStyle name="Normal 12 3 3 2 2" xfId="4537"/>
    <cellStyle name="Normal 12 3 3 2 3" xfId="4538"/>
    <cellStyle name="Normal 12 3 3 3" xfId="4539"/>
    <cellStyle name="Normal 12 3 3 4" xfId="4540"/>
    <cellStyle name="Normal 12 3 4" xfId="893"/>
    <cellStyle name="Normal 12 3 4 2" xfId="4541"/>
    <cellStyle name="Normal 12 3 4 3" xfId="4542"/>
    <cellStyle name="Normal 12 3 5" xfId="4543"/>
    <cellStyle name="Normal 12 3 6" xfId="4544"/>
    <cellStyle name="Normal 12 4" xfId="131"/>
    <cellStyle name="Normal 12 4 2" xfId="132"/>
    <cellStyle name="Normal 12 4 2 2" xfId="898"/>
    <cellStyle name="Normal 12 4 2 2 2" xfId="4545"/>
    <cellStyle name="Normal 12 4 2 2 3" xfId="4546"/>
    <cellStyle name="Normal 12 4 2 3" xfId="4547"/>
    <cellStyle name="Normal 12 4 2 4" xfId="4548"/>
    <cellStyle name="Normal 12 4 3" xfId="897"/>
    <cellStyle name="Normal 12 4 3 2" xfId="4549"/>
    <cellStyle name="Normal 12 4 3 3" xfId="4550"/>
    <cellStyle name="Normal 12 4 4" xfId="4551"/>
    <cellStyle name="Normal 12 4 5" xfId="4552"/>
    <cellStyle name="Normal 12 5" xfId="133"/>
    <cellStyle name="Normal 12 5 2" xfId="899"/>
    <cellStyle name="Normal 12 5 2 2" xfId="4553"/>
    <cellStyle name="Normal 12 5 2 3" xfId="4554"/>
    <cellStyle name="Normal 12 5 3" xfId="4555"/>
    <cellStyle name="Normal 12 5 4" xfId="4556"/>
    <cellStyle name="Normal 12 6" xfId="884"/>
    <cellStyle name="Normal 12 6 2" xfId="4557"/>
    <cellStyle name="Normal 12 6 3" xfId="4558"/>
    <cellStyle name="Normal 12 7" xfId="4559"/>
    <cellStyle name="Normal 12 7 2" xfId="4560"/>
    <cellStyle name="Normal 12 7 3" xfId="4561"/>
    <cellStyle name="Normal 12 8" xfId="4562"/>
    <cellStyle name="Normal 120" xfId="4563"/>
    <cellStyle name="Normal 121" xfId="4564"/>
    <cellStyle name="Normal 122" xfId="4565"/>
    <cellStyle name="Normal 123" xfId="4566"/>
    <cellStyle name="Normal 124" xfId="4567"/>
    <cellStyle name="Normal 125" xfId="4568"/>
    <cellStyle name="Normal 126" xfId="4569"/>
    <cellStyle name="Normal 127" xfId="4570"/>
    <cellStyle name="Normal 128" xfId="4571"/>
    <cellStyle name="Normal 129" xfId="4572"/>
    <cellStyle name="Normal 13" xfId="134"/>
    <cellStyle name="Normal 13 2" xfId="135"/>
    <cellStyle name="Normal 13 2 2" xfId="136"/>
    <cellStyle name="Normal 13 2 2 2" xfId="137"/>
    <cellStyle name="Normal 13 2 2 2 2" xfId="138"/>
    <cellStyle name="Normal 13 2 2 2 2 2" xfId="904"/>
    <cellStyle name="Normal 13 2 2 2 2 2 2" xfId="4573"/>
    <cellStyle name="Normal 13 2 2 2 2 2 3" xfId="4574"/>
    <cellStyle name="Normal 13 2 2 2 2 3" xfId="4575"/>
    <cellStyle name="Normal 13 2 2 2 2 4" xfId="4576"/>
    <cellStyle name="Normal 13 2 2 2 3" xfId="903"/>
    <cellStyle name="Normal 13 2 2 2 3 2" xfId="4577"/>
    <cellStyle name="Normal 13 2 2 2 3 3" xfId="4578"/>
    <cellStyle name="Normal 13 2 2 2 4" xfId="4579"/>
    <cellStyle name="Normal 13 2 2 2 5" xfId="4580"/>
    <cellStyle name="Normal 13 2 2 3" xfId="139"/>
    <cellStyle name="Normal 13 2 2 3 2" xfId="905"/>
    <cellStyle name="Normal 13 2 2 3 2 2" xfId="4581"/>
    <cellStyle name="Normal 13 2 2 3 2 3" xfId="4582"/>
    <cellStyle name="Normal 13 2 2 3 3" xfId="4583"/>
    <cellStyle name="Normal 13 2 2 3 4" xfId="4584"/>
    <cellStyle name="Normal 13 2 2 4" xfId="902"/>
    <cellStyle name="Normal 13 2 2 4 2" xfId="4585"/>
    <cellStyle name="Normal 13 2 2 4 3" xfId="4586"/>
    <cellStyle name="Normal 13 2 2 5" xfId="4587"/>
    <cellStyle name="Normal 13 2 2 6" xfId="4588"/>
    <cellStyle name="Normal 13 2 3" xfId="140"/>
    <cellStyle name="Normal 13 2 3 2" xfId="141"/>
    <cellStyle name="Normal 13 2 3 2 2" xfId="907"/>
    <cellStyle name="Normal 13 2 3 2 2 2" xfId="4589"/>
    <cellStyle name="Normal 13 2 3 2 2 3" xfId="4590"/>
    <cellStyle name="Normal 13 2 3 2 3" xfId="4591"/>
    <cellStyle name="Normal 13 2 3 2 4" xfId="4592"/>
    <cellStyle name="Normal 13 2 3 3" xfId="906"/>
    <cellStyle name="Normal 13 2 3 3 2" xfId="4593"/>
    <cellStyle name="Normal 13 2 3 3 3" xfId="4594"/>
    <cellStyle name="Normal 13 2 3 4" xfId="4595"/>
    <cellStyle name="Normal 13 2 3 5" xfId="4596"/>
    <cellStyle name="Normal 13 2 4" xfId="142"/>
    <cellStyle name="Normal 13 2 4 2" xfId="908"/>
    <cellStyle name="Normal 13 2 4 2 2" xfId="4597"/>
    <cellStyle name="Normal 13 2 4 2 3" xfId="4598"/>
    <cellStyle name="Normal 13 2 4 3" xfId="4599"/>
    <cellStyle name="Normal 13 2 4 4" xfId="4600"/>
    <cellStyle name="Normal 13 2 5" xfId="901"/>
    <cellStyle name="Normal 13 2 5 2" xfId="4601"/>
    <cellStyle name="Normal 13 2 5 3" xfId="4602"/>
    <cellStyle name="Normal 13 2 6" xfId="4603"/>
    <cellStyle name="Normal 13 2 7" xfId="4604"/>
    <cellStyle name="Normal 13 3" xfId="143"/>
    <cellStyle name="Normal 13 3 2" xfId="144"/>
    <cellStyle name="Normal 13 3 2 2" xfId="145"/>
    <cellStyle name="Normal 13 3 2 2 2" xfId="911"/>
    <cellStyle name="Normal 13 3 2 2 2 2" xfId="4605"/>
    <cellStyle name="Normal 13 3 2 2 2 3" xfId="4606"/>
    <cellStyle name="Normal 13 3 2 2 3" xfId="4607"/>
    <cellStyle name="Normal 13 3 2 2 4" xfId="4608"/>
    <cellStyle name="Normal 13 3 2 3" xfId="910"/>
    <cellStyle name="Normal 13 3 2 3 2" xfId="4609"/>
    <cellStyle name="Normal 13 3 2 3 3" xfId="4610"/>
    <cellStyle name="Normal 13 3 2 4" xfId="4611"/>
    <cellStyle name="Normal 13 3 2 5" xfId="4612"/>
    <cellStyle name="Normal 13 3 3" xfId="146"/>
    <cellStyle name="Normal 13 3 3 2" xfId="912"/>
    <cellStyle name="Normal 13 3 3 2 2" xfId="4613"/>
    <cellStyle name="Normal 13 3 3 2 3" xfId="4614"/>
    <cellStyle name="Normal 13 3 3 3" xfId="4615"/>
    <cellStyle name="Normal 13 3 3 4" xfId="4616"/>
    <cellStyle name="Normal 13 3 4" xfId="909"/>
    <cellStyle name="Normal 13 3 4 2" xfId="4617"/>
    <cellStyle name="Normal 13 3 4 3" xfId="4618"/>
    <cellStyle name="Normal 13 3 5" xfId="4619"/>
    <cellStyle name="Normal 13 3 6" xfId="4620"/>
    <cellStyle name="Normal 13 4" xfId="147"/>
    <cellStyle name="Normal 13 4 2" xfId="148"/>
    <cellStyle name="Normal 13 4 2 2" xfId="914"/>
    <cellStyle name="Normal 13 4 2 2 2" xfId="4621"/>
    <cellStyle name="Normal 13 4 2 2 3" xfId="4622"/>
    <cellStyle name="Normal 13 4 2 3" xfId="4623"/>
    <cellStyle name="Normal 13 4 2 4" xfId="4624"/>
    <cellStyle name="Normal 13 4 3" xfId="913"/>
    <cellStyle name="Normal 13 4 3 2" xfId="4625"/>
    <cellStyle name="Normal 13 4 3 3" xfId="4626"/>
    <cellStyle name="Normal 13 4 4" xfId="4627"/>
    <cellStyle name="Normal 13 4 5" xfId="4628"/>
    <cellStyle name="Normal 13 5" xfId="149"/>
    <cellStyle name="Normal 13 5 2" xfId="915"/>
    <cellStyle name="Normal 13 5 2 2" xfId="4629"/>
    <cellStyle name="Normal 13 5 2 3" xfId="4630"/>
    <cellStyle name="Normal 13 5 3" xfId="4631"/>
    <cellStyle name="Normal 13 5 4" xfId="4632"/>
    <cellStyle name="Normal 13 6" xfId="900"/>
    <cellStyle name="Normal 13 6 2" xfId="4633"/>
    <cellStyle name="Normal 13 6 3" xfId="4634"/>
    <cellStyle name="Normal 13 7" xfId="4635"/>
    <cellStyle name="Normal 13 7 2" xfId="4636"/>
    <cellStyle name="Normal 13 7 3" xfId="4637"/>
    <cellStyle name="Normal 13 8" xfId="4638"/>
    <cellStyle name="Normal 130" xfId="4639"/>
    <cellStyle name="Normal 131" xfId="4640"/>
    <cellStyle name="Normal 132" xfId="4641"/>
    <cellStyle name="Normal 133" xfId="4642"/>
    <cellStyle name="Normal 134" xfId="4643"/>
    <cellStyle name="Normal 135" xfId="4644"/>
    <cellStyle name="Normal 136" xfId="4645"/>
    <cellStyle name="Normal 137" xfId="4646"/>
    <cellStyle name="Normal 138" xfId="4647"/>
    <cellStyle name="Normal 14" xfId="150"/>
    <cellStyle name="Normal 14 2" xfId="151"/>
    <cellStyle name="Normal 14 2 2" xfId="152"/>
    <cellStyle name="Normal 14 2 2 2" xfId="153"/>
    <cellStyle name="Normal 14 2 2 2 2" xfId="154"/>
    <cellStyle name="Normal 14 2 2 2 2 2" xfId="920"/>
    <cellStyle name="Normal 14 2 2 2 2 2 2" xfId="4648"/>
    <cellStyle name="Normal 14 2 2 2 2 2 3" xfId="4649"/>
    <cellStyle name="Normal 14 2 2 2 2 3" xfId="4650"/>
    <cellStyle name="Normal 14 2 2 2 2 4" xfId="4651"/>
    <cellStyle name="Normal 14 2 2 2 3" xfId="919"/>
    <cellStyle name="Normal 14 2 2 2 3 2" xfId="4652"/>
    <cellStyle name="Normal 14 2 2 2 3 3" xfId="4653"/>
    <cellStyle name="Normal 14 2 2 2 4" xfId="4654"/>
    <cellStyle name="Normal 14 2 2 2 5" xfId="4655"/>
    <cellStyle name="Normal 14 2 2 3" xfId="155"/>
    <cellStyle name="Normal 14 2 2 3 2" xfId="921"/>
    <cellStyle name="Normal 14 2 2 3 2 2" xfId="4656"/>
    <cellStyle name="Normal 14 2 2 3 2 3" xfId="4657"/>
    <cellStyle name="Normal 14 2 2 3 3" xfId="4658"/>
    <cellStyle name="Normal 14 2 2 3 4" xfId="4659"/>
    <cellStyle name="Normal 14 2 2 4" xfId="918"/>
    <cellStyle name="Normal 14 2 2 4 2" xfId="4660"/>
    <cellStyle name="Normal 14 2 2 4 3" xfId="4661"/>
    <cellStyle name="Normal 14 2 2 5" xfId="4662"/>
    <cellStyle name="Normal 14 2 2 6" xfId="4663"/>
    <cellStyle name="Normal 14 2 3" xfId="156"/>
    <cellStyle name="Normal 14 2 3 2" xfId="157"/>
    <cellStyle name="Normal 14 2 3 2 2" xfId="923"/>
    <cellStyle name="Normal 14 2 3 2 2 2" xfId="4664"/>
    <cellStyle name="Normal 14 2 3 2 2 3" xfId="4665"/>
    <cellStyle name="Normal 14 2 3 2 3" xfId="4666"/>
    <cellStyle name="Normal 14 2 3 2 4" xfId="4667"/>
    <cellStyle name="Normal 14 2 3 3" xfId="922"/>
    <cellStyle name="Normal 14 2 3 3 2" xfId="4668"/>
    <cellStyle name="Normal 14 2 3 3 3" xfId="4669"/>
    <cellStyle name="Normal 14 2 3 4" xfId="4670"/>
    <cellStyle name="Normal 14 2 3 5" xfId="4671"/>
    <cellStyle name="Normal 14 2 4" xfId="158"/>
    <cellStyle name="Normal 14 2 4 2" xfId="924"/>
    <cellStyle name="Normal 14 2 4 2 2" xfId="4672"/>
    <cellStyle name="Normal 14 2 4 2 3" xfId="4673"/>
    <cellStyle name="Normal 14 2 4 3" xfId="4674"/>
    <cellStyle name="Normal 14 2 4 4" xfId="4675"/>
    <cellStyle name="Normal 14 2 5" xfId="917"/>
    <cellStyle name="Normal 14 2 5 2" xfId="4676"/>
    <cellStyle name="Normal 14 2 5 3" xfId="4677"/>
    <cellStyle name="Normal 14 2 6" xfId="4678"/>
    <cellStyle name="Normal 14 2 7" xfId="4679"/>
    <cellStyle name="Normal 14 3" xfId="159"/>
    <cellStyle name="Normal 14 3 2" xfId="160"/>
    <cellStyle name="Normal 14 3 2 2" xfId="161"/>
    <cellStyle name="Normal 14 3 2 2 2" xfId="927"/>
    <cellStyle name="Normal 14 3 2 2 2 2" xfId="4680"/>
    <cellStyle name="Normal 14 3 2 2 2 3" xfId="4681"/>
    <cellStyle name="Normal 14 3 2 2 3" xfId="4682"/>
    <cellStyle name="Normal 14 3 2 2 4" xfId="4683"/>
    <cellStyle name="Normal 14 3 2 3" xfId="926"/>
    <cellStyle name="Normal 14 3 2 3 2" xfId="4684"/>
    <cellStyle name="Normal 14 3 2 3 3" xfId="4685"/>
    <cellStyle name="Normal 14 3 2 4" xfId="4686"/>
    <cellStyle name="Normal 14 3 2 5" xfId="4687"/>
    <cellStyle name="Normal 14 3 3" xfId="162"/>
    <cellStyle name="Normal 14 3 3 2" xfId="928"/>
    <cellStyle name="Normal 14 3 3 2 2" xfId="4688"/>
    <cellStyle name="Normal 14 3 3 2 3" xfId="4689"/>
    <cellStyle name="Normal 14 3 3 3" xfId="4690"/>
    <cellStyle name="Normal 14 3 3 4" xfId="4691"/>
    <cellStyle name="Normal 14 3 4" xfId="925"/>
    <cellStyle name="Normal 14 3 4 2" xfId="4692"/>
    <cellStyle name="Normal 14 3 4 3" xfId="4693"/>
    <cellStyle name="Normal 14 3 5" xfId="4694"/>
    <cellStyle name="Normal 14 3 6" xfId="4695"/>
    <cellStyle name="Normal 14 4" xfId="163"/>
    <cellStyle name="Normal 14 4 2" xfId="164"/>
    <cellStyle name="Normal 14 4 2 2" xfId="930"/>
    <cellStyle name="Normal 14 4 2 2 2" xfId="4696"/>
    <cellStyle name="Normal 14 4 2 2 3" xfId="4697"/>
    <cellStyle name="Normal 14 4 2 3" xfId="4698"/>
    <cellStyle name="Normal 14 4 2 4" xfId="4699"/>
    <cellStyle name="Normal 14 4 3" xfId="929"/>
    <cellStyle name="Normal 14 4 3 2" xfId="4700"/>
    <cellStyle name="Normal 14 4 3 3" xfId="4701"/>
    <cellStyle name="Normal 14 4 4" xfId="4702"/>
    <cellStyle name="Normal 14 4 5" xfId="4703"/>
    <cellStyle name="Normal 14 5" xfId="165"/>
    <cellStyle name="Normal 14 5 2" xfId="931"/>
    <cellStyle name="Normal 14 5 2 2" xfId="4704"/>
    <cellStyle name="Normal 14 5 2 3" xfId="4705"/>
    <cellStyle name="Normal 14 5 3" xfId="4706"/>
    <cellStyle name="Normal 14 5 4" xfId="4707"/>
    <cellStyle name="Normal 14 6" xfId="916"/>
    <cellStyle name="Normal 14 6 2" xfId="4708"/>
    <cellStyle name="Normal 14 6 3" xfId="4709"/>
    <cellStyle name="Normal 14 7" xfId="4710"/>
    <cellStyle name="Normal 14 7 2" xfId="4711"/>
    <cellStyle name="Normal 14 7 3" xfId="4712"/>
    <cellStyle name="Normal 14 8" xfId="4713"/>
    <cellStyle name="Normal 15" xfId="166"/>
    <cellStyle name="Normal 15 2" xfId="167"/>
    <cellStyle name="Normal 15 2 2" xfId="168"/>
    <cellStyle name="Normal 15 2 2 2" xfId="169"/>
    <cellStyle name="Normal 15 2 2 2 2" xfId="170"/>
    <cellStyle name="Normal 15 2 2 2 2 2" xfId="936"/>
    <cellStyle name="Normal 15 2 2 2 2 2 2" xfId="4714"/>
    <cellStyle name="Normal 15 2 2 2 2 2 3" xfId="4715"/>
    <cellStyle name="Normal 15 2 2 2 2 3" xfId="4716"/>
    <cellStyle name="Normal 15 2 2 2 2 4" xfId="4717"/>
    <cellStyle name="Normal 15 2 2 2 3" xfId="935"/>
    <cellStyle name="Normal 15 2 2 2 3 2" xfId="4718"/>
    <cellStyle name="Normal 15 2 2 2 3 3" xfId="4719"/>
    <cellStyle name="Normal 15 2 2 2 4" xfId="4720"/>
    <cellStyle name="Normal 15 2 2 2 5" xfId="4721"/>
    <cellStyle name="Normal 15 2 2 3" xfId="171"/>
    <cellStyle name="Normal 15 2 2 3 2" xfId="937"/>
    <cellStyle name="Normal 15 2 2 3 2 2" xfId="4722"/>
    <cellStyle name="Normal 15 2 2 3 2 3" xfId="4723"/>
    <cellStyle name="Normal 15 2 2 3 3" xfId="4724"/>
    <cellStyle name="Normal 15 2 2 3 4" xfId="4725"/>
    <cellStyle name="Normal 15 2 2 4" xfId="934"/>
    <cellStyle name="Normal 15 2 2 4 2" xfId="4726"/>
    <cellStyle name="Normal 15 2 2 4 3" xfId="4727"/>
    <cellStyle name="Normal 15 2 2 5" xfId="4728"/>
    <cellStyle name="Normal 15 2 2 6" xfId="4729"/>
    <cellStyle name="Normal 15 2 3" xfId="172"/>
    <cellStyle name="Normal 15 2 3 2" xfId="173"/>
    <cellStyle name="Normal 15 2 3 2 2" xfId="939"/>
    <cellStyle name="Normal 15 2 3 2 2 2" xfId="4730"/>
    <cellStyle name="Normal 15 2 3 2 2 3" xfId="4731"/>
    <cellStyle name="Normal 15 2 3 2 3" xfId="4732"/>
    <cellStyle name="Normal 15 2 3 2 4" xfId="4733"/>
    <cellStyle name="Normal 15 2 3 3" xfId="938"/>
    <cellStyle name="Normal 15 2 3 3 2" xfId="4734"/>
    <cellStyle name="Normal 15 2 3 3 3" xfId="4735"/>
    <cellStyle name="Normal 15 2 3 4" xfId="4736"/>
    <cellStyle name="Normal 15 2 3 5" xfId="4737"/>
    <cellStyle name="Normal 15 2 4" xfId="174"/>
    <cellStyle name="Normal 15 2 4 2" xfId="940"/>
    <cellStyle name="Normal 15 2 4 2 2" xfId="4738"/>
    <cellStyle name="Normal 15 2 4 2 3" xfId="4739"/>
    <cellStyle name="Normal 15 2 4 3" xfId="4740"/>
    <cellStyle name="Normal 15 2 4 4" xfId="4741"/>
    <cellStyle name="Normal 15 2 5" xfId="933"/>
    <cellStyle name="Normal 15 2 5 2" xfId="4742"/>
    <cellStyle name="Normal 15 2 5 3" xfId="4743"/>
    <cellStyle name="Normal 15 2 6" xfId="4744"/>
    <cellStyle name="Normal 15 2 7" xfId="4745"/>
    <cellStyle name="Normal 15 3" xfId="175"/>
    <cellStyle name="Normal 15 3 2" xfId="176"/>
    <cellStyle name="Normal 15 3 2 2" xfId="177"/>
    <cellStyle name="Normal 15 3 2 2 2" xfId="943"/>
    <cellStyle name="Normal 15 3 2 2 2 2" xfId="4746"/>
    <cellStyle name="Normal 15 3 2 2 2 3" xfId="4747"/>
    <cellStyle name="Normal 15 3 2 2 3" xfId="4748"/>
    <cellStyle name="Normal 15 3 2 2 4" xfId="4749"/>
    <cellStyle name="Normal 15 3 2 3" xfId="942"/>
    <cellStyle name="Normal 15 3 2 3 2" xfId="4750"/>
    <cellStyle name="Normal 15 3 2 3 3" xfId="4751"/>
    <cellStyle name="Normal 15 3 2 4" xfId="4752"/>
    <cellStyle name="Normal 15 3 2 5" xfId="4753"/>
    <cellStyle name="Normal 15 3 3" xfId="178"/>
    <cellStyle name="Normal 15 3 3 2" xfId="944"/>
    <cellStyle name="Normal 15 3 3 2 2" xfId="4754"/>
    <cellStyle name="Normal 15 3 3 2 3" xfId="4755"/>
    <cellStyle name="Normal 15 3 3 3" xfId="4756"/>
    <cellStyle name="Normal 15 3 3 4" xfId="4757"/>
    <cellStyle name="Normal 15 3 4" xfId="941"/>
    <cellStyle name="Normal 15 3 4 2" xfId="4758"/>
    <cellStyle name="Normal 15 3 4 3" xfId="4759"/>
    <cellStyle name="Normal 15 3 5" xfId="4760"/>
    <cellStyle name="Normal 15 3 6" xfId="4761"/>
    <cellStyle name="Normal 15 4" xfId="179"/>
    <cellStyle name="Normal 15 4 2" xfId="180"/>
    <cellStyle name="Normal 15 4 2 2" xfId="946"/>
    <cellStyle name="Normal 15 4 2 2 2" xfId="4762"/>
    <cellStyle name="Normal 15 4 2 2 3" xfId="4763"/>
    <cellStyle name="Normal 15 4 2 3" xfId="4764"/>
    <cellStyle name="Normal 15 4 2 4" xfId="4765"/>
    <cellStyle name="Normal 15 4 3" xfId="945"/>
    <cellStyle name="Normal 15 4 3 2" xfId="4766"/>
    <cellStyle name="Normal 15 4 3 3" xfId="4767"/>
    <cellStyle name="Normal 15 4 4" xfId="4768"/>
    <cellStyle name="Normal 15 4 5" xfId="4769"/>
    <cellStyle name="Normal 15 5" xfId="181"/>
    <cellStyle name="Normal 15 5 2" xfId="947"/>
    <cellStyle name="Normal 15 5 2 2" xfId="4770"/>
    <cellStyle name="Normal 15 5 2 3" xfId="4771"/>
    <cellStyle name="Normal 15 5 3" xfId="4772"/>
    <cellStyle name="Normal 15 5 4" xfId="4773"/>
    <cellStyle name="Normal 15 6" xfId="932"/>
    <cellStyle name="Normal 15 6 2" xfId="4774"/>
    <cellStyle name="Normal 15 6 3" xfId="4775"/>
    <cellStyle name="Normal 15 7" xfId="4776"/>
    <cellStyle name="Normal 15 7 2" xfId="4777"/>
    <cellStyle name="Normal 15 7 3" xfId="4778"/>
    <cellStyle name="Normal 15 8" xfId="4779"/>
    <cellStyle name="Normal 16" xfId="182"/>
    <cellStyle name="Normal 16 2" xfId="183"/>
    <cellStyle name="Normal 16 2 2" xfId="184"/>
    <cellStyle name="Normal 16 2 2 2" xfId="185"/>
    <cellStyle name="Normal 16 2 2 2 2" xfId="186"/>
    <cellStyle name="Normal 16 2 2 2 2 2" xfId="952"/>
    <cellStyle name="Normal 16 2 2 2 2 2 2" xfId="4780"/>
    <cellStyle name="Normal 16 2 2 2 2 2 3" xfId="4781"/>
    <cellStyle name="Normal 16 2 2 2 2 3" xfId="4782"/>
    <cellStyle name="Normal 16 2 2 2 2 4" xfId="4783"/>
    <cellStyle name="Normal 16 2 2 2 3" xfId="951"/>
    <cellStyle name="Normal 16 2 2 2 3 2" xfId="4784"/>
    <cellStyle name="Normal 16 2 2 2 3 3" xfId="4785"/>
    <cellStyle name="Normal 16 2 2 2 4" xfId="4786"/>
    <cellStyle name="Normal 16 2 2 2 5" xfId="4787"/>
    <cellStyle name="Normal 16 2 2 3" xfId="187"/>
    <cellStyle name="Normal 16 2 2 3 2" xfId="953"/>
    <cellStyle name="Normal 16 2 2 3 2 2" xfId="4788"/>
    <cellStyle name="Normal 16 2 2 3 2 3" xfId="4789"/>
    <cellStyle name="Normal 16 2 2 3 3" xfId="4790"/>
    <cellStyle name="Normal 16 2 2 3 4" xfId="4791"/>
    <cellStyle name="Normal 16 2 2 4" xfId="950"/>
    <cellStyle name="Normal 16 2 2 4 2" xfId="4792"/>
    <cellStyle name="Normal 16 2 2 4 3" xfId="4793"/>
    <cellStyle name="Normal 16 2 2 5" xfId="4794"/>
    <cellStyle name="Normal 16 2 2 6" xfId="4795"/>
    <cellStyle name="Normal 16 2 3" xfId="188"/>
    <cellStyle name="Normal 16 2 3 2" xfId="189"/>
    <cellStyle name="Normal 16 2 3 2 2" xfId="955"/>
    <cellStyle name="Normal 16 2 3 2 2 2" xfId="4796"/>
    <cellStyle name="Normal 16 2 3 2 2 3" xfId="4797"/>
    <cellStyle name="Normal 16 2 3 2 3" xfId="4798"/>
    <cellStyle name="Normal 16 2 3 2 4" xfId="4799"/>
    <cellStyle name="Normal 16 2 3 3" xfId="954"/>
    <cellStyle name="Normal 16 2 3 3 2" xfId="4800"/>
    <cellStyle name="Normal 16 2 3 3 3" xfId="4801"/>
    <cellStyle name="Normal 16 2 3 4" xfId="4802"/>
    <cellStyle name="Normal 16 2 3 5" xfId="4803"/>
    <cellStyle name="Normal 16 2 4" xfId="190"/>
    <cellStyle name="Normal 16 2 4 2" xfId="956"/>
    <cellStyle name="Normal 16 2 4 2 2" xfId="4804"/>
    <cellStyle name="Normal 16 2 4 2 3" xfId="4805"/>
    <cellStyle name="Normal 16 2 4 3" xfId="4806"/>
    <cellStyle name="Normal 16 2 4 4" xfId="4807"/>
    <cellStyle name="Normal 16 2 5" xfId="949"/>
    <cellStyle name="Normal 16 2 5 2" xfId="4808"/>
    <cellStyle name="Normal 16 2 5 3" xfId="4809"/>
    <cellStyle name="Normal 16 2 6" xfId="4810"/>
    <cellStyle name="Normal 16 2 7" xfId="4811"/>
    <cellStyle name="Normal 16 3" xfId="191"/>
    <cellStyle name="Normal 16 3 2" xfId="192"/>
    <cellStyle name="Normal 16 3 2 2" xfId="193"/>
    <cellStyle name="Normal 16 3 2 2 2" xfId="959"/>
    <cellStyle name="Normal 16 3 2 2 2 2" xfId="4812"/>
    <cellStyle name="Normal 16 3 2 2 2 3" xfId="4813"/>
    <cellStyle name="Normal 16 3 2 2 3" xfId="4814"/>
    <cellStyle name="Normal 16 3 2 2 4" xfId="4815"/>
    <cellStyle name="Normal 16 3 2 3" xfId="958"/>
    <cellStyle name="Normal 16 3 2 3 2" xfId="4816"/>
    <cellStyle name="Normal 16 3 2 3 3" xfId="4817"/>
    <cellStyle name="Normal 16 3 2 4" xfId="4818"/>
    <cellStyle name="Normal 16 3 2 5" xfId="4819"/>
    <cellStyle name="Normal 16 3 3" xfId="194"/>
    <cellStyle name="Normal 16 3 3 2" xfId="960"/>
    <cellStyle name="Normal 16 3 3 2 2" xfId="4820"/>
    <cellStyle name="Normal 16 3 3 2 3" xfId="4821"/>
    <cellStyle name="Normal 16 3 3 3" xfId="4822"/>
    <cellStyle name="Normal 16 3 3 4" xfId="4823"/>
    <cellStyle name="Normal 16 3 4" xfId="957"/>
    <cellStyle name="Normal 16 3 4 2" xfId="4824"/>
    <cellStyle name="Normal 16 3 4 3" xfId="4825"/>
    <cellStyle name="Normal 16 3 5" xfId="4826"/>
    <cellStyle name="Normal 16 3 6" xfId="4827"/>
    <cellStyle name="Normal 16 4" xfId="195"/>
    <cellStyle name="Normal 16 4 2" xfId="196"/>
    <cellStyle name="Normal 16 4 2 2" xfId="962"/>
    <cellStyle name="Normal 16 4 2 2 2" xfId="4828"/>
    <cellStyle name="Normal 16 4 2 2 3" xfId="4829"/>
    <cellStyle name="Normal 16 4 2 3" xfId="4830"/>
    <cellStyle name="Normal 16 4 2 4" xfId="4831"/>
    <cellStyle name="Normal 16 4 3" xfId="961"/>
    <cellStyle name="Normal 16 4 3 2" xfId="4832"/>
    <cellStyle name="Normal 16 4 3 3" xfId="4833"/>
    <cellStyle name="Normal 16 4 4" xfId="4834"/>
    <cellStyle name="Normal 16 4 5" xfId="4835"/>
    <cellStyle name="Normal 16 5" xfId="197"/>
    <cellStyle name="Normal 16 5 2" xfId="963"/>
    <cellStyle name="Normal 16 5 2 2" xfId="4836"/>
    <cellStyle name="Normal 16 5 2 3" xfId="4837"/>
    <cellStyle name="Normal 16 5 3" xfId="4838"/>
    <cellStyle name="Normal 16 5 4" xfId="4839"/>
    <cellStyle name="Normal 16 6" xfId="948"/>
    <cellStyle name="Normal 16 6 2" xfId="4840"/>
    <cellStyle name="Normal 16 6 3" xfId="4841"/>
    <cellStyle name="Normal 16 7" xfId="4842"/>
    <cellStyle name="Normal 16 8" xfId="4843"/>
    <cellStyle name="Normal 17" xfId="198"/>
    <cellStyle name="Normal 17 2" xfId="199"/>
    <cellStyle name="Normal 17 2 2" xfId="200"/>
    <cellStyle name="Normal 17 2 2 2" xfId="201"/>
    <cellStyle name="Normal 17 2 2 2 2" xfId="202"/>
    <cellStyle name="Normal 17 2 2 2 2 2" xfId="968"/>
    <cellStyle name="Normal 17 2 2 2 2 2 2" xfId="4844"/>
    <cellStyle name="Normal 17 2 2 2 2 2 3" xfId="4845"/>
    <cellStyle name="Normal 17 2 2 2 2 3" xfId="4846"/>
    <cellStyle name="Normal 17 2 2 2 2 4" xfId="4847"/>
    <cellStyle name="Normal 17 2 2 2 3" xfId="967"/>
    <cellStyle name="Normal 17 2 2 2 3 2" xfId="4848"/>
    <cellStyle name="Normal 17 2 2 2 3 3" xfId="4849"/>
    <cellStyle name="Normal 17 2 2 2 4" xfId="4850"/>
    <cellStyle name="Normal 17 2 2 2 5" xfId="4851"/>
    <cellStyle name="Normal 17 2 2 3" xfId="203"/>
    <cellStyle name="Normal 17 2 2 3 2" xfId="969"/>
    <cellStyle name="Normal 17 2 2 3 2 2" xfId="4852"/>
    <cellStyle name="Normal 17 2 2 3 2 3" xfId="4853"/>
    <cellStyle name="Normal 17 2 2 3 3" xfId="4854"/>
    <cellStyle name="Normal 17 2 2 3 4" xfId="4855"/>
    <cellStyle name="Normal 17 2 2 4" xfId="966"/>
    <cellStyle name="Normal 17 2 2 4 2" xfId="4856"/>
    <cellStyle name="Normal 17 2 2 4 3" xfId="4857"/>
    <cellStyle name="Normal 17 2 2 5" xfId="4858"/>
    <cellStyle name="Normal 17 2 2 6" xfId="4859"/>
    <cellStyle name="Normal 17 2 3" xfId="204"/>
    <cellStyle name="Normal 17 2 3 2" xfId="205"/>
    <cellStyle name="Normal 17 2 3 2 2" xfId="971"/>
    <cellStyle name="Normal 17 2 3 2 2 2" xfId="4860"/>
    <cellStyle name="Normal 17 2 3 2 2 3" xfId="4861"/>
    <cellStyle name="Normal 17 2 3 2 3" xfId="4862"/>
    <cellStyle name="Normal 17 2 3 2 4" xfId="4863"/>
    <cellStyle name="Normal 17 2 3 3" xfId="970"/>
    <cellStyle name="Normal 17 2 3 3 2" xfId="4864"/>
    <cellStyle name="Normal 17 2 3 3 3" xfId="4865"/>
    <cellStyle name="Normal 17 2 3 4" xfId="4866"/>
    <cellStyle name="Normal 17 2 3 5" xfId="4867"/>
    <cellStyle name="Normal 17 2 4" xfId="206"/>
    <cellStyle name="Normal 17 2 4 2" xfId="972"/>
    <cellStyle name="Normal 17 2 4 2 2" xfId="4868"/>
    <cellStyle name="Normal 17 2 4 2 3" xfId="4869"/>
    <cellStyle name="Normal 17 2 4 3" xfId="4870"/>
    <cellStyle name="Normal 17 2 4 4" xfId="4871"/>
    <cellStyle name="Normal 17 2 5" xfId="965"/>
    <cellStyle name="Normal 17 2 5 2" xfId="4872"/>
    <cellStyle name="Normal 17 2 5 3" xfId="4873"/>
    <cellStyle name="Normal 17 2 6" xfId="4874"/>
    <cellStyle name="Normal 17 2 7" xfId="4875"/>
    <cellStyle name="Normal 17 3" xfId="207"/>
    <cellStyle name="Normal 17 3 2" xfId="208"/>
    <cellStyle name="Normal 17 3 2 2" xfId="209"/>
    <cellStyle name="Normal 17 3 2 2 2" xfId="975"/>
    <cellStyle name="Normal 17 3 2 2 2 2" xfId="4876"/>
    <cellStyle name="Normal 17 3 2 2 2 3" xfId="4877"/>
    <cellStyle name="Normal 17 3 2 2 3" xfId="4878"/>
    <cellStyle name="Normal 17 3 2 2 4" xfId="4879"/>
    <cellStyle name="Normal 17 3 2 3" xfId="974"/>
    <cellStyle name="Normal 17 3 2 3 2" xfId="4880"/>
    <cellStyle name="Normal 17 3 2 3 3" xfId="4881"/>
    <cellStyle name="Normal 17 3 2 4" xfId="4882"/>
    <cellStyle name="Normal 17 3 2 5" xfId="4883"/>
    <cellStyle name="Normal 17 3 3" xfId="210"/>
    <cellStyle name="Normal 17 3 3 2" xfId="976"/>
    <cellStyle name="Normal 17 3 3 2 2" xfId="4884"/>
    <cellStyle name="Normal 17 3 3 2 3" xfId="4885"/>
    <cellStyle name="Normal 17 3 3 3" xfId="4886"/>
    <cellStyle name="Normal 17 3 3 4" xfId="4887"/>
    <cellStyle name="Normal 17 3 4" xfId="973"/>
    <cellStyle name="Normal 17 3 4 2" xfId="4888"/>
    <cellStyle name="Normal 17 3 4 3" xfId="4889"/>
    <cellStyle name="Normal 17 3 5" xfId="4890"/>
    <cellStyle name="Normal 17 3 6" xfId="4891"/>
    <cellStyle name="Normal 17 4" xfId="211"/>
    <cellStyle name="Normal 17 4 2" xfId="212"/>
    <cellStyle name="Normal 17 4 2 2" xfId="978"/>
    <cellStyle name="Normal 17 4 2 2 2" xfId="4892"/>
    <cellStyle name="Normal 17 4 2 2 3" xfId="4893"/>
    <cellStyle name="Normal 17 4 2 3" xfId="4894"/>
    <cellStyle name="Normal 17 4 2 4" xfId="4895"/>
    <cellStyle name="Normal 17 4 3" xfId="977"/>
    <cellStyle name="Normal 17 4 3 2" xfId="4896"/>
    <cellStyle name="Normal 17 4 3 3" xfId="4897"/>
    <cellStyle name="Normal 17 4 4" xfId="4898"/>
    <cellStyle name="Normal 17 4 5" xfId="4899"/>
    <cellStyle name="Normal 17 5" xfId="213"/>
    <cellStyle name="Normal 17 5 2" xfId="979"/>
    <cellStyle name="Normal 17 5 2 2" xfId="4900"/>
    <cellStyle name="Normal 17 5 2 3" xfId="4901"/>
    <cellStyle name="Normal 17 5 3" xfId="4902"/>
    <cellStyle name="Normal 17 5 4" xfId="4903"/>
    <cellStyle name="Normal 17 6" xfId="964"/>
    <cellStyle name="Normal 17 6 2" xfId="4904"/>
    <cellStyle name="Normal 17 6 3" xfId="4905"/>
    <cellStyle name="Normal 17 7" xfId="4906"/>
    <cellStyle name="Normal 17 8" xfId="4907"/>
    <cellStyle name="Normal 18" xfId="214"/>
    <cellStyle name="Normal 18 2" xfId="215"/>
    <cellStyle name="Normal 18 2 2" xfId="216"/>
    <cellStyle name="Normal 18 2 2 2" xfId="217"/>
    <cellStyle name="Normal 18 2 2 2 2" xfId="218"/>
    <cellStyle name="Normal 18 2 2 2 2 2" xfId="984"/>
    <cellStyle name="Normal 18 2 2 2 2 2 2" xfId="4908"/>
    <cellStyle name="Normal 18 2 2 2 2 2 3" xfId="4909"/>
    <cellStyle name="Normal 18 2 2 2 2 3" xfId="4910"/>
    <cellStyle name="Normal 18 2 2 2 2 4" xfId="4911"/>
    <cellStyle name="Normal 18 2 2 2 3" xfId="983"/>
    <cellStyle name="Normal 18 2 2 2 3 2" xfId="4912"/>
    <cellStyle name="Normal 18 2 2 2 3 3" xfId="4913"/>
    <cellStyle name="Normal 18 2 2 2 4" xfId="4914"/>
    <cellStyle name="Normal 18 2 2 2 5" xfId="4915"/>
    <cellStyle name="Normal 18 2 2 3" xfId="219"/>
    <cellStyle name="Normal 18 2 2 3 2" xfId="985"/>
    <cellStyle name="Normal 18 2 2 3 2 2" xfId="4916"/>
    <cellStyle name="Normal 18 2 2 3 2 3" xfId="4917"/>
    <cellStyle name="Normal 18 2 2 3 3" xfId="4918"/>
    <cellStyle name="Normal 18 2 2 3 4" xfId="4919"/>
    <cellStyle name="Normal 18 2 2 4" xfId="982"/>
    <cellStyle name="Normal 18 2 2 4 2" xfId="4920"/>
    <cellStyle name="Normal 18 2 2 4 3" xfId="4921"/>
    <cellStyle name="Normal 18 2 2 5" xfId="4922"/>
    <cellStyle name="Normal 18 2 2 6" xfId="4923"/>
    <cellStyle name="Normal 18 2 3" xfId="220"/>
    <cellStyle name="Normal 18 2 3 2" xfId="221"/>
    <cellStyle name="Normal 18 2 3 2 2" xfId="987"/>
    <cellStyle name="Normal 18 2 3 2 2 2" xfId="4924"/>
    <cellStyle name="Normal 18 2 3 2 2 3" xfId="4925"/>
    <cellStyle name="Normal 18 2 3 2 3" xfId="4926"/>
    <cellStyle name="Normal 18 2 3 2 4" xfId="4927"/>
    <cellStyle name="Normal 18 2 3 3" xfId="986"/>
    <cellStyle name="Normal 18 2 3 3 2" xfId="4928"/>
    <cellStyle name="Normal 18 2 3 3 3" xfId="4929"/>
    <cellStyle name="Normal 18 2 3 4" xfId="4930"/>
    <cellStyle name="Normal 18 2 3 5" xfId="4931"/>
    <cellStyle name="Normal 18 2 4" xfId="222"/>
    <cellStyle name="Normal 18 2 4 2" xfId="988"/>
    <cellStyle name="Normal 18 2 4 2 2" xfId="4932"/>
    <cellStyle name="Normal 18 2 4 2 3" xfId="4933"/>
    <cellStyle name="Normal 18 2 4 3" xfId="4934"/>
    <cellStyle name="Normal 18 2 4 4" xfId="4935"/>
    <cellStyle name="Normal 18 2 5" xfId="981"/>
    <cellStyle name="Normal 18 2 5 2" xfId="4936"/>
    <cellStyle name="Normal 18 2 5 3" xfId="4937"/>
    <cellStyle name="Normal 18 2 6" xfId="4938"/>
    <cellStyle name="Normal 18 2 7" xfId="4939"/>
    <cellStyle name="Normal 18 3" xfId="223"/>
    <cellStyle name="Normal 18 3 2" xfId="224"/>
    <cellStyle name="Normal 18 3 2 2" xfId="225"/>
    <cellStyle name="Normal 18 3 2 2 2" xfId="991"/>
    <cellStyle name="Normal 18 3 2 2 2 2" xfId="4940"/>
    <cellStyle name="Normal 18 3 2 2 2 3" xfId="4941"/>
    <cellStyle name="Normal 18 3 2 2 3" xfId="4942"/>
    <cellStyle name="Normal 18 3 2 2 4" xfId="4943"/>
    <cellStyle name="Normal 18 3 2 3" xfId="990"/>
    <cellStyle name="Normal 18 3 2 3 2" xfId="4944"/>
    <cellStyle name="Normal 18 3 2 3 3" xfId="4945"/>
    <cellStyle name="Normal 18 3 2 4" xfId="4946"/>
    <cellStyle name="Normal 18 3 2 5" xfId="4947"/>
    <cellStyle name="Normal 18 3 3" xfId="226"/>
    <cellStyle name="Normal 18 3 3 2" xfId="992"/>
    <cellStyle name="Normal 18 3 3 2 2" xfId="4948"/>
    <cellStyle name="Normal 18 3 3 2 3" xfId="4949"/>
    <cellStyle name="Normal 18 3 3 3" xfId="4950"/>
    <cellStyle name="Normal 18 3 3 4" xfId="4951"/>
    <cellStyle name="Normal 18 3 4" xfId="989"/>
    <cellStyle name="Normal 18 3 4 2" xfId="4952"/>
    <cellStyle name="Normal 18 3 4 3" xfId="4953"/>
    <cellStyle name="Normal 18 3 5" xfId="4954"/>
    <cellStyle name="Normal 18 3 6" xfId="4955"/>
    <cellStyle name="Normal 18 4" xfId="227"/>
    <cellStyle name="Normal 18 4 2" xfId="228"/>
    <cellStyle name="Normal 18 4 2 2" xfId="994"/>
    <cellStyle name="Normal 18 4 2 2 2" xfId="4956"/>
    <cellStyle name="Normal 18 4 2 2 3" xfId="4957"/>
    <cellStyle name="Normal 18 4 2 3" xfId="4958"/>
    <cellStyle name="Normal 18 4 2 4" xfId="4959"/>
    <cellStyle name="Normal 18 4 3" xfId="993"/>
    <cellStyle name="Normal 18 4 3 2" xfId="4960"/>
    <cellStyle name="Normal 18 4 3 3" xfId="4961"/>
    <cellStyle name="Normal 18 4 4" xfId="4962"/>
    <cellStyle name="Normal 18 4 5" xfId="4963"/>
    <cellStyle name="Normal 18 5" xfId="229"/>
    <cellStyle name="Normal 18 5 2" xfId="995"/>
    <cellStyle name="Normal 18 5 2 2" xfId="4964"/>
    <cellStyle name="Normal 18 5 2 3" xfId="4965"/>
    <cellStyle name="Normal 18 5 3" xfId="4966"/>
    <cellStyle name="Normal 18 5 4" xfId="4967"/>
    <cellStyle name="Normal 18 6" xfId="980"/>
    <cellStyle name="Normal 18 6 2" xfId="4968"/>
    <cellStyle name="Normal 18 6 3" xfId="4969"/>
    <cellStyle name="Normal 18 7" xfId="4970"/>
    <cellStyle name="Normal 18 8" xfId="4971"/>
    <cellStyle name="Normal 19" xfId="230"/>
    <cellStyle name="Normal 19 2" xfId="231"/>
    <cellStyle name="Normal 19 2 2" xfId="232"/>
    <cellStyle name="Normal 19 2 2 2" xfId="233"/>
    <cellStyle name="Normal 19 2 2 2 2" xfId="234"/>
    <cellStyle name="Normal 19 2 2 2 2 2" xfId="1000"/>
    <cellStyle name="Normal 19 2 2 2 2 2 2" xfId="4972"/>
    <cellStyle name="Normal 19 2 2 2 2 2 3" xfId="4973"/>
    <cellStyle name="Normal 19 2 2 2 2 3" xfId="4974"/>
    <cellStyle name="Normal 19 2 2 2 2 4" xfId="4975"/>
    <cellStyle name="Normal 19 2 2 2 3" xfId="999"/>
    <cellStyle name="Normal 19 2 2 2 3 2" xfId="4976"/>
    <cellStyle name="Normal 19 2 2 2 3 3" xfId="4977"/>
    <cellStyle name="Normal 19 2 2 2 4" xfId="4978"/>
    <cellStyle name="Normal 19 2 2 2 5" xfId="4979"/>
    <cellStyle name="Normal 19 2 2 3" xfId="235"/>
    <cellStyle name="Normal 19 2 2 3 2" xfId="1001"/>
    <cellStyle name="Normal 19 2 2 3 2 2" xfId="4980"/>
    <cellStyle name="Normal 19 2 2 3 2 3" xfId="4981"/>
    <cellStyle name="Normal 19 2 2 3 3" xfId="4982"/>
    <cellStyle name="Normal 19 2 2 3 4" xfId="4983"/>
    <cellStyle name="Normal 19 2 2 4" xfId="998"/>
    <cellStyle name="Normal 19 2 2 4 2" xfId="4984"/>
    <cellStyle name="Normal 19 2 2 4 3" xfId="4985"/>
    <cellStyle name="Normal 19 2 2 5" xfId="4986"/>
    <cellStyle name="Normal 19 2 2 6" xfId="4987"/>
    <cellStyle name="Normal 19 2 3" xfId="236"/>
    <cellStyle name="Normal 19 2 3 2" xfId="237"/>
    <cellStyle name="Normal 19 2 3 2 2" xfId="1003"/>
    <cellStyle name="Normal 19 2 3 2 2 2" xfId="4988"/>
    <cellStyle name="Normal 19 2 3 2 2 3" xfId="4989"/>
    <cellStyle name="Normal 19 2 3 2 3" xfId="4990"/>
    <cellStyle name="Normal 19 2 3 2 4" xfId="4991"/>
    <cellStyle name="Normal 19 2 3 3" xfId="1002"/>
    <cellStyle name="Normal 19 2 3 3 2" xfId="4992"/>
    <cellStyle name="Normal 19 2 3 3 3" xfId="4993"/>
    <cellStyle name="Normal 19 2 3 4" xfId="4994"/>
    <cellStyle name="Normal 19 2 3 5" xfId="4995"/>
    <cellStyle name="Normal 19 2 4" xfId="238"/>
    <cellStyle name="Normal 19 2 4 2" xfId="1004"/>
    <cellStyle name="Normal 19 2 4 2 2" xfId="4996"/>
    <cellStyle name="Normal 19 2 4 2 3" xfId="4997"/>
    <cellStyle name="Normal 19 2 4 3" xfId="4998"/>
    <cellStyle name="Normal 19 2 4 4" xfId="4999"/>
    <cellStyle name="Normal 19 2 5" xfId="997"/>
    <cellStyle name="Normal 19 2 5 2" xfId="5000"/>
    <cellStyle name="Normal 19 2 5 3" xfId="5001"/>
    <cellStyle name="Normal 19 2 6" xfId="5002"/>
    <cellStyle name="Normal 19 2 7" xfId="5003"/>
    <cellStyle name="Normal 19 3" xfId="239"/>
    <cellStyle name="Normal 19 3 2" xfId="240"/>
    <cellStyle name="Normal 19 3 2 2" xfId="241"/>
    <cellStyle name="Normal 19 3 2 2 2" xfId="1007"/>
    <cellStyle name="Normal 19 3 2 2 2 2" xfId="5004"/>
    <cellStyle name="Normal 19 3 2 2 2 3" xfId="5005"/>
    <cellStyle name="Normal 19 3 2 2 3" xfId="5006"/>
    <cellStyle name="Normal 19 3 2 2 4" xfId="5007"/>
    <cellStyle name="Normal 19 3 2 3" xfId="1006"/>
    <cellStyle name="Normal 19 3 2 3 2" xfId="5008"/>
    <cellStyle name="Normal 19 3 2 3 3" xfId="5009"/>
    <cellStyle name="Normal 19 3 2 4" xfId="5010"/>
    <cellStyle name="Normal 19 3 2 5" xfId="5011"/>
    <cellStyle name="Normal 19 3 3" xfId="242"/>
    <cellStyle name="Normal 19 3 3 2" xfId="1008"/>
    <cellStyle name="Normal 19 3 3 2 2" xfId="5012"/>
    <cellStyle name="Normal 19 3 3 2 3" xfId="5013"/>
    <cellStyle name="Normal 19 3 3 3" xfId="5014"/>
    <cellStyle name="Normal 19 3 3 4" xfId="5015"/>
    <cellStyle name="Normal 19 3 4" xfId="1005"/>
    <cellStyle name="Normal 19 3 4 2" xfId="5016"/>
    <cellStyle name="Normal 19 3 4 3" xfId="5017"/>
    <cellStyle name="Normal 19 3 5" xfId="5018"/>
    <cellStyle name="Normal 19 3 6" xfId="5019"/>
    <cellStyle name="Normal 19 4" xfId="243"/>
    <cellStyle name="Normal 19 4 2" xfId="244"/>
    <cellStyle name="Normal 19 4 2 2" xfId="1010"/>
    <cellStyle name="Normal 19 4 2 2 2" xfId="5020"/>
    <cellStyle name="Normal 19 4 2 2 3" xfId="5021"/>
    <cellStyle name="Normal 19 4 2 3" xfId="5022"/>
    <cellStyle name="Normal 19 4 2 4" xfId="5023"/>
    <cellStyle name="Normal 19 4 3" xfId="1009"/>
    <cellStyle name="Normal 19 4 3 2" xfId="5024"/>
    <cellStyle name="Normal 19 4 3 3" xfId="5025"/>
    <cellStyle name="Normal 19 4 4" xfId="5026"/>
    <cellStyle name="Normal 19 4 5" xfId="5027"/>
    <cellStyle name="Normal 19 5" xfId="245"/>
    <cellStyle name="Normal 19 5 2" xfId="1011"/>
    <cellStyle name="Normal 19 5 2 2" xfId="5028"/>
    <cellStyle name="Normal 19 5 2 3" xfId="5029"/>
    <cellStyle name="Normal 19 5 3" xfId="5030"/>
    <cellStyle name="Normal 19 5 4" xfId="5031"/>
    <cellStyle name="Normal 19 6" xfId="996"/>
    <cellStyle name="Normal 19 6 2" xfId="5032"/>
    <cellStyle name="Normal 19 6 3" xfId="5033"/>
    <cellStyle name="Normal 19 7" xfId="5034"/>
    <cellStyle name="Normal 19 8" xfId="5035"/>
    <cellStyle name="Normal 2" xfId="246"/>
    <cellStyle name="Normal 2 2" xfId="247"/>
    <cellStyle name="Normal 2 2 10" xfId="5036"/>
    <cellStyle name="Normal 2 2 2" xfId="248"/>
    <cellStyle name="Normal 2 2 2 2" xfId="249"/>
    <cellStyle name="Normal 2 2 2 2 2" xfId="250"/>
    <cellStyle name="Normal 2 2 2 2 2 2" xfId="251"/>
    <cellStyle name="Normal 2 2 2 2 2 2 2" xfId="252"/>
    <cellStyle name="Normal 2 2 2 2 2 2 2 2" xfId="1017"/>
    <cellStyle name="Normal 2 2 2 2 2 2 2 2 2" xfId="5037"/>
    <cellStyle name="Normal 2 2 2 2 2 2 2 2 3" xfId="5038"/>
    <cellStyle name="Normal 2 2 2 2 2 2 2 3" xfId="5039"/>
    <cellStyle name="Normal 2 2 2 2 2 2 2 4" xfId="5040"/>
    <cellStyle name="Normal 2 2 2 2 2 2 3" xfId="1016"/>
    <cellStyle name="Normal 2 2 2 2 2 2 3 2" xfId="5041"/>
    <cellStyle name="Normal 2 2 2 2 2 2 3 3" xfId="5042"/>
    <cellStyle name="Normal 2 2 2 2 2 2 4" xfId="5043"/>
    <cellStyle name="Normal 2 2 2 2 2 2 5" xfId="5044"/>
    <cellStyle name="Normal 2 2 2 2 2 3" xfId="253"/>
    <cellStyle name="Normal 2 2 2 2 2 3 2" xfId="1018"/>
    <cellStyle name="Normal 2 2 2 2 2 3 2 2" xfId="5045"/>
    <cellStyle name="Normal 2 2 2 2 2 3 2 3" xfId="5046"/>
    <cellStyle name="Normal 2 2 2 2 2 3 3" xfId="5047"/>
    <cellStyle name="Normal 2 2 2 2 2 3 4" xfId="5048"/>
    <cellStyle name="Normal 2 2 2 2 2 4" xfId="1015"/>
    <cellStyle name="Normal 2 2 2 2 2 4 2" xfId="5049"/>
    <cellStyle name="Normal 2 2 2 2 2 4 3" xfId="5050"/>
    <cellStyle name="Normal 2 2 2 2 2 5" xfId="5051"/>
    <cellStyle name="Normal 2 2 2 2 2 6" xfId="5052"/>
    <cellStyle name="Normal 2 2 2 2 3" xfId="254"/>
    <cellStyle name="Normal 2 2 2 2 3 2" xfId="255"/>
    <cellStyle name="Normal 2 2 2 2 3 2 2" xfId="1020"/>
    <cellStyle name="Normal 2 2 2 2 3 2 2 2" xfId="5053"/>
    <cellStyle name="Normal 2 2 2 2 3 2 2 3" xfId="5054"/>
    <cellStyle name="Normal 2 2 2 2 3 2 3" xfId="5055"/>
    <cellStyle name="Normal 2 2 2 2 3 2 4" xfId="5056"/>
    <cellStyle name="Normal 2 2 2 2 3 3" xfId="1019"/>
    <cellStyle name="Normal 2 2 2 2 3 3 2" xfId="5057"/>
    <cellStyle name="Normal 2 2 2 2 3 3 3" xfId="5058"/>
    <cellStyle name="Normal 2 2 2 2 3 4" xfId="5059"/>
    <cellStyle name="Normal 2 2 2 2 3 5" xfId="5060"/>
    <cellStyle name="Normal 2 2 2 2 4" xfId="256"/>
    <cellStyle name="Normal 2 2 2 2 4 2" xfId="1021"/>
    <cellStyle name="Normal 2 2 2 2 4 2 2" xfId="5061"/>
    <cellStyle name="Normal 2 2 2 2 4 2 3" xfId="5062"/>
    <cellStyle name="Normal 2 2 2 2 4 3" xfId="5063"/>
    <cellStyle name="Normal 2 2 2 2 4 4" xfId="5064"/>
    <cellStyle name="Normal 2 2 2 2 5" xfId="1014"/>
    <cellStyle name="Normal 2 2 2 2 5 2" xfId="5065"/>
    <cellStyle name="Normal 2 2 2 2 5 3" xfId="5066"/>
    <cellStyle name="Normal 2 2 2 2 6" xfId="5067"/>
    <cellStyle name="Normal 2 2 2 2 7" xfId="5068"/>
    <cellStyle name="Normal 2 2 2 3" xfId="257"/>
    <cellStyle name="Normal 2 2 2 3 2" xfId="258"/>
    <cellStyle name="Normal 2 2 2 3 2 2" xfId="259"/>
    <cellStyle name="Normal 2 2 2 3 2 2 2" xfId="1024"/>
    <cellStyle name="Normal 2 2 2 3 2 2 2 2" xfId="5069"/>
    <cellStyle name="Normal 2 2 2 3 2 2 2 3" xfId="5070"/>
    <cellStyle name="Normal 2 2 2 3 2 2 3" xfId="5071"/>
    <cellStyle name="Normal 2 2 2 3 2 2 4" xfId="5072"/>
    <cellStyle name="Normal 2 2 2 3 2 3" xfId="1023"/>
    <cellStyle name="Normal 2 2 2 3 2 3 2" xfId="5073"/>
    <cellStyle name="Normal 2 2 2 3 2 3 3" xfId="5074"/>
    <cellStyle name="Normal 2 2 2 3 2 4" xfId="5075"/>
    <cellStyle name="Normal 2 2 2 3 2 5" xfId="5076"/>
    <cellStyle name="Normal 2 2 2 3 3" xfId="260"/>
    <cellStyle name="Normal 2 2 2 3 3 2" xfId="1025"/>
    <cellStyle name="Normal 2 2 2 3 3 2 2" xfId="5077"/>
    <cellStyle name="Normal 2 2 2 3 3 2 3" xfId="5078"/>
    <cellStyle name="Normal 2 2 2 3 3 3" xfId="5079"/>
    <cellStyle name="Normal 2 2 2 3 3 4" xfId="5080"/>
    <cellStyle name="Normal 2 2 2 3 4" xfId="1022"/>
    <cellStyle name="Normal 2 2 2 3 4 2" xfId="5081"/>
    <cellStyle name="Normal 2 2 2 3 4 3" xfId="5082"/>
    <cellStyle name="Normal 2 2 2 3 5" xfId="5083"/>
    <cellStyle name="Normal 2 2 2 3 6" xfId="5084"/>
    <cellStyle name="Normal 2 2 2 4" xfId="261"/>
    <cellStyle name="Normal 2 2 2 4 2" xfId="262"/>
    <cellStyle name="Normal 2 2 2 4 2 2" xfId="1027"/>
    <cellStyle name="Normal 2 2 2 4 2 2 2" xfId="5085"/>
    <cellStyle name="Normal 2 2 2 4 2 2 3" xfId="5086"/>
    <cellStyle name="Normal 2 2 2 4 2 3" xfId="5087"/>
    <cellStyle name="Normal 2 2 2 4 2 4" xfId="5088"/>
    <cellStyle name="Normal 2 2 2 4 3" xfId="1026"/>
    <cellStyle name="Normal 2 2 2 4 3 2" xfId="5089"/>
    <cellStyle name="Normal 2 2 2 4 3 3" xfId="5090"/>
    <cellStyle name="Normal 2 2 2 4 4" xfId="5091"/>
    <cellStyle name="Normal 2 2 2 4 5" xfId="5092"/>
    <cellStyle name="Normal 2 2 2 5" xfId="263"/>
    <cellStyle name="Normal 2 2 2 5 2" xfId="1028"/>
    <cellStyle name="Normal 2 2 2 5 2 2" xfId="5093"/>
    <cellStyle name="Normal 2 2 2 5 2 3" xfId="5094"/>
    <cellStyle name="Normal 2 2 2 5 3" xfId="5095"/>
    <cellStyle name="Normal 2 2 2 5 4" xfId="5096"/>
    <cellStyle name="Normal 2 2 2 6" xfId="1013"/>
    <cellStyle name="Normal 2 2 2 6 2" xfId="5097"/>
    <cellStyle name="Normal 2 2 2 6 3" xfId="5098"/>
    <cellStyle name="Normal 2 2 2 7" xfId="5099"/>
    <cellStyle name="Normal 2 2 2 8" xfId="5100"/>
    <cellStyle name="Normal 2 2 3" xfId="264"/>
    <cellStyle name="Normal 2 2 3 2" xfId="265"/>
    <cellStyle name="Normal 2 2 3 2 2" xfId="266"/>
    <cellStyle name="Normal 2 2 3 2 2 2" xfId="267"/>
    <cellStyle name="Normal 2 2 3 2 2 2 2" xfId="1032"/>
    <cellStyle name="Normal 2 2 3 2 2 2 2 2" xfId="5101"/>
    <cellStyle name="Normal 2 2 3 2 2 2 2 3" xfId="5102"/>
    <cellStyle name="Normal 2 2 3 2 2 2 3" xfId="5103"/>
    <cellStyle name="Normal 2 2 3 2 2 2 4" xfId="5104"/>
    <cellStyle name="Normal 2 2 3 2 2 3" xfId="1031"/>
    <cellStyle name="Normal 2 2 3 2 2 3 2" xfId="5105"/>
    <cellStyle name="Normal 2 2 3 2 2 3 3" xfId="5106"/>
    <cellStyle name="Normal 2 2 3 2 2 4" xfId="5107"/>
    <cellStyle name="Normal 2 2 3 2 2 5" xfId="5108"/>
    <cellStyle name="Normal 2 2 3 2 3" xfId="268"/>
    <cellStyle name="Normal 2 2 3 2 3 2" xfId="1033"/>
    <cellStyle name="Normal 2 2 3 2 3 2 2" xfId="5109"/>
    <cellStyle name="Normal 2 2 3 2 3 2 3" xfId="5110"/>
    <cellStyle name="Normal 2 2 3 2 3 3" xfId="5111"/>
    <cellStyle name="Normal 2 2 3 2 3 4" xfId="5112"/>
    <cellStyle name="Normal 2 2 3 2 4" xfId="1030"/>
    <cellStyle name="Normal 2 2 3 2 4 2" xfId="5113"/>
    <cellStyle name="Normal 2 2 3 2 4 3" xfId="5114"/>
    <cellStyle name="Normal 2 2 3 2 5" xfId="5115"/>
    <cellStyle name="Normal 2 2 3 2 6" xfId="5116"/>
    <cellStyle name="Normal 2 2 3 3" xfId="269"/>
    <cellStyle name="Normal 2 2 3 3 2" xfId="270"/>
    <cellStyle name="Normal 2 2 3 3 2 2" xfId="1035"/>
    <cellStyle name="Normal 2 2 3 3 2 2 2" xfId="5117"/>
    <cellStyle name="Normal 2 2 3 3 2 2 3" xfId="5118"/>
    <cellStyle name="Normal 2 2 3 3 2 3" xfId="5119"/>
    <cellStyle name="Normal 2 2 3 3 2 4" xfId="5120"/>
    <cellStyle name="Normal 2 2 3 3 3" xfId="1034"/>
    <cellStyle name="Normal 2 2 3 3 3 2" xfId="5121"/>
    <cellStyle name="Normal 2 2 3 3 3 3" xfId="5122"/>
    <cellStyle name="Normal 2 2 3 3 4" xfId="5123"/>
    <cellStyle name="Normal 2 2 3 3 5" xfId="5124"/>
    <cellStyle name="Normal 2 2 3 4" xfId="271"/>
    <cellStyle name="Normal 2 2 3 4 2" xfId="1036"/>
    <cellStyle name="Normal 2 2 3 4 2 2" xfId="5125"/>
    <cellStyle name="Normal 2 2 3 4 2 3" xfId="5126"/>
    <cellStyle name="Normal 2 2 3 4 3" xfId="5127"/>
    <cellStyle name="Normal 2 2 3 4 4" xfId="5128"/>
    <cellStyle name="Normal 2 2 3 5" xfId="1029"/>
    <cellStyle name="Normal 2 2 3 5 2" xfId="5129"/>
    <cellStyle name="Normal 2 2 3 5 3" xfId="5130"/>
    <cellStyle name="Normal 2 2 3 6" xfId="5131"/>
    <cellStyle name="Normal 2 2 3 7" xfId="5132"/>
    <cellStyle name="Normal 2 2 4" xfId="272"/>
    <cellStyle name="Normal 2 2 4 2" xfId="273"/>
    <cellStyle name="Normal 2 2 4 2 2" xfId="274"/>
    <cellStyle name="Normal 2 2 4 2 2 2" xfId="1039"/>
    <cellStyle name="Normal 2 2 4 2 2 2 2" xfId="5133"/>
    <cellStyle name="Normal 2 2 4 2 2 2 3" xfId="5134"/>
    <cellStyle name="Normal 2 2 4 2 2 3" xfId="5135"/>
    <cellStyle name="Normal 2 2 4 2 2 4" xfId="5136"/>
    <cellStyle name="Normal 2 2 4 2 3" xfId="1038"/>
    <cellStyle name="Normal 2 2 4 2 3 2" xfId="5137"/>
    <cellStyle name="Normal 2 2 4 2 3 3" xfId="5138"/>
    <cellStyle name="Normal 2 2 4 2 4" xfId="5139"/>
    <cellStyle name="Normal 2 2 4 2 5" xfId="5140"/>
    <cellStyle name="Normal 2 2 4 3" xfId="275"/>
    <cellStyle name="Normal 2 2 4 3 2" xfId="1040"/>
    <cellStyle name="Normal 2 2 4 3 2 2" xfId="5141"/>
    <cellStyle name="Normal 2 2 4 3 2 3" xfId="5142"/>
    <cellStyle name="Normal 2 2 4 3 3" xfId="5143"/>
    <cellStyle name="Normal 2 2 4 3 4" xfId="5144"/>
    <cellStyle name="Normal 2 2 4 4" xfId="1037"/>
    <cellStyle name="Normal 2 2 4 4 2" xfId="5145"/>
    <cellStyle name="Normal 2 2 4 4 3" xfId="5146"/>
    <cellStyle name="Normal 2 2 4 5" xfId="5147"/>
    <cellStyle name="Normal 2 2 4 6" xfId="5148"/>
    <cellStyle name="Normal 2 2 5" xfId="276"/>
    <cellStyle name="Normal 2 2 5 2" xfId="277"/>
    <cellStyle name="Normal 2 2 5 2 2" xfId="1042"/>
    <cellStyle name="Normal 2 2 5 2 2 2" xfId="5149"/>
    <cellStyle name="Normal 2 2 5 2 2 3" xfId="5150"/>
    <cellStyle name="Normal 2 2 5 2 3" xfId="5151"/>
    <cellStyle name="Normal 2 2 5 2 4" xfId="5152"/>
    <cellStyle name="Normal 2 2 5 3" xfId="1041"/>
    <cellStyle name="Normal 2 2 5 3 2" xfId="5153"/>
    <cellStyle name="Normal 2 2 5 3 3" xfId="5154"/>
    <cellStyle name="Normal 2 2 5 4" xfId="5155"/>
    <cellStyle name="Normal 2 2 5 5" xfId="5156"/>
    <cellStyle name="Normal 2 2 6" xfId="278"/>
    <cellStyle name="Normal 2 2 6 2" xfId="1043"/>
    <cellStyle name="Normal 2 2 6 2 2" xfId="5157"/>
    <cellStyle name="Normal 2 2 6 2 3" xfId="5158"/>
    <cellStyle name="Normal 2 2 6 3" xfId="5159"/>
    <cellStyle name="Normal 2 2 6 4" xfId="5160"/>
    <cellStyle name="Normal 2 2 7" xfId="1012"/>
    <cellStyle name="Normal 2 2 7 2" xfId="5161"/>
    <cellStyle name="Normal 2 2 7 3" xfId="5162"/>
    <cellStyle name="Normal 2 2 8" xfId="1798"/>
    <cellStyle name="Normal 2 2 8 2" xfId="5163"/>
    <cellStyle name="Normal 2 2 8 3" xfId="5164"/>
    <cellStyle name="Normal 2 2 9" xfId="5165"/>
    <cellStyle name="Normal 2 3" xfId="279"/>
    <cellStyle name="Normal 2 3 2" xfId="5166"/>
    <cellStyle name="Normal 2 3 3" xfId="5167"/>
    <cellStyle name="Normal 2 4" xfId="280"/>
    <cellStyle name="Normal 2 4 2" xfId="5168"/>
    <cellStyle name="Normal 2 4 3" xfId="5169"/>
    <cellStyle name="Normal 2 5" xfId="281"/>
    <cellStyle name="Normal 2 5 2" xfId="5170"/>
    <cellStyle name="Normal 2 5 3" xfId="5171"/>
    <cellStyle name="Normal 2 6" xfId="282"/>
    <cellStyle name="Normal 2 6 2" xfId="5172"/>
    <cellStyle name="Normal 2 6 3" xfId="5173"/>
    <cellStyle name="Normal 2 7" xfId="5174"/>
    <cellStyle name="Normal 2 8" xfId="5175"/>
    <cellStyle name="Normal 20" xfId="283"/>
    <cellStyle name="Normal 20 2" xfId="284"/>
    <cellStyle name="Normal 20 2 2" xfId="285"/>
    <cellStyle name="Normal 20 2 2 2" xfId="286"/>
    <cellStyle name="Normal 20 2 2 2 2" xfId="1045"/>
    <cellStyle name="Normal 20 2 2 2 2 2" xfId="5176"/>
    <cellStyle name="Normal 20 2 2 2 2 3" xfId="5177"/>
    <cellStyle name="Normal 20 2 2 2 3" xfId="5178"/>
    <cellStyle name="Normal 20 2 2 2 4" xfId="5179"/>
    <cellStyle name="Normal 20 2 2 3" xfId="1044"/>
    <cellStyle name="Normal 20 2 2 3 2" xfId="5180"/>
    <cellStyle name="Normal 20 2 2 3 3" xfId="5181"/>
    <cellStyle name="Normal 20 2 2 4" xfId="5182"/>
    <cellStyle name="Normal 20 2 2 5" xfId="5183"/>
    <cellStyle name="Normal 20 2 3" xfId="287"/>
    <cellStyle name="Normal 20 2 3 2" xfId="5184"/>
    <cellStyle name="Normal 20 2 3 3" xfId="5185"/>
    <cellStyle name="Normal 20 2 4" xfId="5186"/>
    <cellStyle name="Normal 20 2 5" xfId="5187"/>
    <cellStyle name="Normal 20 3" xfId="288"/>
    <cellStyle name="Normal 20 3 2" xfId="289"/>
    <cellStyle name="Normal 20 3 2 2" xfId="1047"/>
    <cellStyle name="Normal 20 3 2 2 2" xfId="5188"/>
    <cellStyle name="Normal 20 3 2 2 3" xfId="5189"/>
    <cellStyle name="Normal 20 3 2 3" xfId="5190"/>
    <cellStyle name="Normal 20 3 2 4" xfId="5191"/>
    <cellStyle name="Normal 20 3 3" xfId="1046"/>
    <cellStyle name="Normal 20 3 3 2" xfId="5192"/>
    <cellStyle name="Normal 20 3 3 3" xfId="5193"/>
    <cellStyle name="Normal 20 3 4" xfId="5194"/>
    <cellStyle name="Normal 20 3 5" xfId="5195"/>
    <cellStyle name="Normal 20 4" xfId="290"/>
    <cellStyle name="Normal 20 4 2" xfId="5196"/>
    <cellStyle name="Normal 20 4 3" xfId="5197"/>
    <cellStyle name="Normal 20 5" xfId="5198"/>
    <cellStyle name="Normal 20 6" xfId="5199"/>
    <cellStyle name="Normal 21" xfId="291"/>
    <cellStyle name="Normal 21 2" xfId="292"/>
    <cellStyle name="Normal 21 2 2" xfId="1049"/>
    <cellStyle name="Normal 21 2 2 2" xfId="5200"/>
    <cellStyle name="Normal 21 2 2 3" xfId="5201"/>
    <cellStyle name="Normal 21 2 3" xfId="5202"/>
    <cellStyle name="Normal 21 2 4" xfId="5203"/>
    <cellStyle name="Normal 21 3" xfId="1048"/>
    <cellStyle name="Normal 21 3 2" xfId="5204"/>
    <cellStyle name="Normal 21 3 3" xfId="5205"/>
    <cellStyle name="Normal 21 4" xfId="5206"/>
    <cellStyle name="Normal 21 5" xfId="5207"/>
    <cellStyle name="Normal 22" xfId="293"/>
    <cellStyle name="Normal 22 2" xfId="1050"/>
    <cellStyle name="Normal 22 2 2" xfId="5208"/>
    <cellStyle name="Normal 22 2 3" xfId="5209"/>
    <cellStyle name="Normal 22 3" xfId="5210"/>
    <cellStyle name="Normal 22 3 2" xfId="5211"/>
    <cellStyle name="Normal 22 3 3" xfId="5212"/>
    <cellStyle name="Normal 22 4" xfId="5213"/>
    <cellStyle name="Normal 23" xfId="797"/>
    <cellStyle name="Normal 23 2" xfId="5214"/>
    <cellStyle name="Normal 23 3" xfId="5215"/>
    <cellStyle name="Normal 24" xfId="800"/>
    <cellStyle name="Normal 24 2" xfId="5216"/>
    <cellStyle name="Normal 24 2 2" xfId="5217"/>
    <cellStyle name="Normal 24 2 3" xfId="5218"/>
    <cellStyle name="Normal 24 3" xfId="5219"/>
    <cellStyle name="Normal 25" xfId="1530"/>
    <cellStyle name="Normal 25 2" xfId="5220"/>
    <cellStyle name="Normal 25 3" xfId="5221"/>
    <cellStyle name="Normal 26" xfId="1531"/>
    <cellStyle name="Normal 26 2" xfId="5222"/>
    <cellStyle name="Normal 26 3" xfId="5223"/>
    <cellStyle name="Normal 27" xfId="1532"/>
    <cellStyle name="Normal 27 2" xfId="5224"/>
    <cellStyle name="Normal 27 3" xfId="5225"/>
    <cellStyle name="Normal 28" xfId="1536"/>
    <cellStyle name="Normal 28 2" xfId="5226"/>
    <cellStyle name="Normal 28 3" xfId="5227"/>
    <cellStyle name="Normal 29" xfId="1539"/>
    <cellStyle name="Normal 29 2" xfId="5228"/>
    <cellStyle name="Normal 29 3" xfId="5229"/>
    <cellStyle name="Normal 3" xfId="294"/>
    <cellStyle name="Normal 3 2" xfId="295"/>
    <cellStyle name="Normal 3 2 2" xfId="296"/>
    <cellStyle name="Normal 3 2 2 2" xfId="297"/>
    <cellStyle name="Normal 3 2 2 2 2" xfId="298"/>
    <cellStyle name="Normal 3 2 2 2 2 2" xfId="299"/>
    <cellStyle name="Normal 3 2 2 2 2 2 2" xfId="1056"/>
    <cellStyle name="Normal 3 2 2 2 2 2 2 2" xfId="5230"/>
    <cellStyle name="Normal 3 2 2 2 2 2 2 3" xfId="5231"/>
    <cellStyle name="Normal 3 2 2 2 2 2 3" xfId="5232"/>
    <cellStyle name="Normal 3 2 2 2 2 2 4" xfId="5233"/>
    <cellStyle name="Normal 3 2 2 2 2 3" xfId="1055"/>
    <cellStyle name="Normal 3 2 2 2 2 3 2" xfId="5234"/>
    <cellStyle name="Normal 3 2 2 2 2 3 3" xfId="5235"/>
    <cellStyle name="Normal 3 2 2 2 2 4" xfId="5236"/>
    <cellStyle name="Normal 3 2 2 2 2 5" xfId="5237"/>
    <cellStyle name="Normal 3 2 2 2 3" xfId="300"/>
    <cellStyle name="Normal 3 2 2 2 3 2" xfId="1057"/>
    <cellStyle name="Normal 3 2 2 2 3 2 2" xfId="5238"/>
    <cellStyle name="Normal 3 2 2 2 3 2 3" xfId="5239"/>
    <cellStyle name="Normal 3 2 2 2 3 3" xfId="5240"/>
    <cellStyle name="Normal 3 2 2 2 3 4" xfId="5241"/>
    <cellStyle name="Normal 3 2 2 2 4" xfId="1054"/>
    <cellStyle name="Normal 3 2 2 2 4 2" xfId="5242"/>
    <cellStyle name="Normal 3 2 2 2 4 3" xfId="5243"/>
    <cellStyle name="Normal 3 2 2 2 5" xfId="5244"/>
    <cellStyle name="Normal 3 2 2 2 6" xfId="5245"/>
    <cellStyle name="Normal 3 2 2 3" xfId="301"/>
    <cellStyle name="Normal 3 2 2 3 2" xfId="302"/>
    <cellStyle name="Normal 3 2 2 3 2 2" xfId="1059"/>
    <cellStyle name="Normal 3 2 2 3 2 2 2" xfId="5246"/>
    <cellStyle name="Normal 3 2 2 3 2 2 3" xfId="5247"/>
    <cellStyle name="Normal 3 2 2 3 2 3" xfId="5248"/>
    <cellStyle name="Normal 3 2 2 3 2 4" xfId="5249"/>
    <cellStyle name="Normal 3 2 2 3 3" xfId="1058"/>
    <cellStyle name="Normal 3 2 2 3 3 2" xfId="5250"/>
    <cellStyle name="Normal 3 2 2 3 3 3" xfId="5251"/>
    <cellStyle name="Normal 3 2 2 3 4" xfId="5252"/>
    <cellStyle name="Normal 3 2 2 3 5" xfId="5253"/>
    <cellStyle name="Normal 3 2 2 4" xfId="303"/>
    <cellStyle name="Normal 3 2 2 4 2" xfId="1060"/>
    <cellStyle name="Normal 3 2 2 4 2 2" xfId="5254"/>
    <cellStyle name="Normal 3 2 2 4 2 3" xfId="5255"/>
    <cellStyle name="Normal 3 2 2 4 3" xfId="5256"/>
    <cellStyle name="Normal 3 2 2 4 4" xfId="5257"/>
    <cellStyle name="Normal 3 2 2 5" xfId="1053"/>
    <cellStyle name="Normal 3 2 2 5 2" xfId="5258"/>
    <cellStyle name="Normal 3 2 2 5 3" xfId="5259"/>
    <cellStyle name="Normal 3 2 2 6" xfId="5260"/>
    <cellStyle name="Normal 3 2 2 7" xfId="5261"/>
    <cellStyle name="Normal 3 2 3" xfId="304"/>
    <cellStyle name="Normal 3 2 3 2" xfId="305"/>
    <cellStyle name="Normal 3 2 3 2 2" xfId="306"/>
    <cellStyle name="Normal 3 2 3 2 2 2" xfId="1063"/>
    <cellStyle name="Normal 3 2 3 2 2 2 2" xfId="5262"/>
    <cellStyle name="Normal 3 2 3 2 2 2 3" xfId="5263"/>
    <cellStyle name="Normal 3 2 3 2 2 3" xfId="5264"/>
    <cellStyle name="Normal 3 2 3 2 2 4" xfId="5265"/>
    <cellStyle name="Normal 3 2 3 2 3" xfId="1062"/>
    <cellStyle name="Normal 3 2 3 2 3 2" xfId="5266"/>
    <cellStyle name="Normal 3 2 3 2 3 3" xfId="5267"/>
    <cellStyle name="Normal 3 2 3 2 4" xfId="5268"/>
    <cellStyle name="Normal 3 2 3 2 5" xfId="5269"/>
    <cellStyle name="Normal 3 2 3 3" xfId="307"/>
    <cellStyle name="Normal 3 2 3 3 2" xfId="1064"/>
    <cellStyle name="Normal 3 2 3 3 2 2" xfId="5270"/>
    <cellStyle name="Normal 3 2 3 3 2 3" xfId="5271"/>
    <cellStyle name="Normal 3 2 3 3 3" xfId="5272"/>
    <cellStyle name="Normal 3 2 3 3 4" xfId="5273"/>
    <cellStyle name="Normal 3 2 3 4" xfId="1061"/>
    <cellStyle name="Normal 3 2 3 4 2" xfId="5274"/>
    <cellStyle name="Normal 3 2 3 4 3" xfId="5275"/>
    <cellStyle name="Normal 3 2 3 5" xfId="5276"/>
    <cellStyle name="Normal 3 2 3 6" xfId="5277"/>
    <cellStyle name="Normal 3 2 4" xfId="308"/>
    <cellStyle name="Normal 3 2 4 2" xfId="309"/>
    <cellStyle name="Normal 3 2 4 2 2" xfId="1066"/>
    <cellStyle name="Normal 3 2 4 2 2 2" xfId="5278"/>
    <cellStyle name="Normal 3 2 4 2 2 3" xfId="5279"/>
    <cellStyle name="Normal 3 2 4 2 3" xfId="5280"/>
    <cellStyle name="Normal 3 2 4 2 4" xfId="5281"/>
    <cellStyle name="Normal 3 2 4 3" xfId="1065"/>
    <cellStyle name="Normal 3 2 4 3 2" xfId="5282"/>
    <cellStyle name="Normal 3 2 4 3 3" xfId="5283"/>
    <cellStyle name="Normal 3 2 4 4" xfId="5284"/>
    <cellStyle name="Normal 3 2 4 5" xfId="5285"/>
    <cellStyle name="Normal 3 2 5" xfId="310"/>
    <cellStyle name="Normal 3 2 5 2" xfId="1067"/>
    <cellStyle name="Normal 3 2 5 2 2" xfId="5286"/>
    <cellStyle name="Normal 3 2 5 2 3" xfId="5287"/>
    <cellStyle name="Normal 3 2 5 3" xfId="5288"/>
    <cellStyle name="Normal 3 2 5 4" xfId="5289"/>
    <cellStyle name="Normal 3 2 6" xfId="1052"/>
    <cellStyle name="Normal 3 2 6 2" xfId="5290"/>
    <cellStyle name="Normal 3 2 6 3" xfId="5291"/>
    <cellStyle name="Normal 3 2 7" xfId="1799"/>
    <cellStyle name="Normal 3 2 8" xfId="5292"/>
    <cellStyle name="Normal 3 2 9" xfId="5293"/>
    <cellStyle name="Normal 3 3" xfId="311"/>
    <cellStyle name="Normal 3 3 2" xfId="312"/>
    <cellStyle name="Normal 3 3 2 2" xfId="313"/>
    <cellStyle name="Normal 3 3 2 2 2" xfId="314"/>
    <cellStyle name="Normal 3 3 2 2 2 2" xfId="1071"/>
    <cellStyle name="Normal 3 3 2 2 2 2 2" xfId="5294"/>
    <cellStyle name="Normal 3 3 2 2 2 2 3" xfId="5295"/>
    <cellStyle name="Normal 3 3 2 2 2 3" xfId="5296"/>
    <cellStyle name="Normal 3 3 2 2 2 4" xfId="5297"/>
    <cellStyle name="Normal 3 3 2 2 3" xfId="1070"/>
    <cellStyle name="Normal 3 3 2 2 3 2" xfId="5298"/>
    <cellStyle name="Normal 3 3 2 2 3 3" xfId="5299"/>
    <cellStyle name="Normal 3 3 2 2 4" xfId="5300"/>
    <cellStyle name="Normal 3 3 2 2 5" xfId="5301"/>
    <cellStyle name="Normal 3 3 2 3" xfId="315"/>
    <cellStyle name="Normal 3 3 2 3 2" xfId="1072"/>
    <cellStyle name="Normal 3 3 2 3 2 2" xfId="5302"/>
    <cellStyle name="Normal 3 3 2 3 2 3" xfId="5303"/>
    <cellStyle name="Normal 3 3 2 3 3" xfId="5304"/>
    <cellStyle name="Normal 3 3 2 3 4" xfId="5305"/>
    <cellStyle name="Normal 3 3 2 4" xfId="1069"/>
    <cellStyle name="Normal 3 3 2 4 2" xfId="5306"/>
    <cellStyle name="Normal 3 3 2 4 3" xfId="5307"/>
    <cellStyle name="Normal 3 3 2 5" xfId="5308"/>
    <cellStyle name="Normal 3 3 2 6" xfId="5309"/>
    <cellStyle name="Normal 3 3 3" xfId="316"/>
    <cellStyle name="Normal 3 3 3 2" xfId="317"/>
    <cellStyle name="Normal 3 3 3 2 2" xfId="1074"/>
    <cellStyle name="Normal 3 3 3 2 2 2" xfId="5310"/>
    <cellStyle name="Normal 3 3 3 2 2 3" xfId="5311"/>
    <cellStyle name="Normal 3 3 3 2 3" xfId="5312"/>
    <cellStyle name="Normal 3 3 3 2 4" xfId="5313"/>
    <cellStyle name="Normal 3 3 3 3" xfId="1073"/>
    <cellStyle name="Normal 3 3 3 3 2" xfId="5314"/>
    <cellStyle name="Normal 3 3 3 3 3" xfId="5315"/>
    <cellStyle name="Normal 3 3 3 4" xfId="5316"/>
    <cellStyle name="Normal 3 3 3 5" xfId="5317"/>
    <cellStyle name="Normal 3 3 4" xfId="318"/>
    <cellStyle name="Normal 3 3 4 2" xfId="1075"/>
    <cellStyle name="Normal 3 3 4 2 2" xfId="5318"/>
    <cellStyle name="Normal 3 3 4 2 3" xfId="5319"/>
    <cellStyle name="Normal 3 3 4 3" xfId="5320"/>
    <cellStyle name="Normal 3 3 4 4" xfId="5321"/>
    <cellStyle name="Normal 3 3 5" xfId="1068"/>
    <cellStyle name="Normal 3 3 5 2" xfId="5322"/>
    <cellStyle name="Normal 3 3 5 3" xfId="5323"/>
    <cellStyle name="Normal 3 3 6" xfId="5324"/>
    <cellStyle name="Normal 3 3 7" xfId="5325"/>
    <cellStyle name="Normal 3 4" xfId="319"/>
    <cellStyle name="Normal 3 4 2" xfId="320"/>
    <cellStyle name="Normal 3 4 2 2" xfId="321"/>
    <cellStyle name="Normal 3 4 2 2 2" xfId="1078"/>
    <cellStyle name="Normal 3 4 2 2 2 2" xfId="5326"/>
    <cellStyle name="Normal 3 4 2 2 2 3" xfId="5327"/>
    <cellStyle name="Normal 3 4 2 2 3" xfId="5328"/>
    <cellStyle name="Normal 3 4 2 2 4" xfId="5329"/>
    <cellStyle name="Normal 3 4 2 3" xfId="1077"/>
    <cellStyle name="Normal 3 4 2 3 2" xfId="5330"/>
    <cellStyle name="Normal 3 4 2 3 3" xfId="5331"/>
    <cellStyle name="Normal 3 4 2 4" xfId="5332"/>
    <cellStyle name="Normal 3 4 2 5" xfId="5333"/>
    <cellStyle name="Normal 3 4 3" xfId="322"/>
    <cellStyle name="Normal 3 4 3 2" xfId="1079"/>
    <cellStyle name="Normal 3 4 3 2 2" xfId="5334"/>
    <cellStyle name="Normal 3 4 3 2 3" xfId="5335"/>
    <cellStyle name="Normal 3 4 3 3" xfId="5336"/>
    <cellStyle name="Normal 3 4 3 4" xfId="5337"/>
    <cellStyle name="Normal 3 4 4" xfId="1076"/>
    <cellStyle name="Normal 3 4 4 2" xfId="5338"/>
    <cellStyle name="Normal 3 4 4 3" xfId="5339"/>
    <cellStyle name="Normal 3 4 5" xfId="5340"/>
    <cellStyle name="Normal 3 4 6" xfId="5341"/>
    <cellStyle name="Normal 3 5" xfId="323"/>
    <cellStyle name="Normal 3 5 2" xfId="324"/>
    <cellStyle name="Normal 3 5 2 2" xfId="1081"/>
    <cellStyle name="Normal 3 5 2 2 2" xfId="5342"/>
    <cellStyle name="Normal 3 5 2 2 3" xfId="5343"/>
    <cellStyle name="Normal 3 5 2 3" xfId="5344"/>
    <cellStyle name="Normal 3 5 2 4" xfId="5345"/>
    <cellStyle name="Normal 3 5 3" xfId="1080"/>
    <cellStyle name="Normal 3 5 3 2" xfId="5346"/>
    <cellStyle name="Normal 3 5 3 3" xfId="5347"/>
    <cellStyle name="Normal 3 5 4" xfId="5348"/>
    <cellStyle name="Normal 3 5 5" xfId="5349"/>
    <cellStyle name="Normal 3 6" xfId="325"/>
    <cellStyle name="Normal 3 6 2" xfId="1082"/>
    <cellStyle name="Normal 3 6 2 2" xfId="5350"/>
    <cellStyle name="Normal 3 6 2 3" xfId="5351"/>
    <cellStyle name="Normal 3 6 3" xfId="5352"/>
    <cellStyle name="Normal 3 6 4" xfId="5353"/>
    <cellStyle name="Normal 3 7" xfId="1051"/>
    <cellStyle name="Normal 3 7 2" xfId="5354"/>
    <cellStyle name="Normal 3 7 3" xfId="5355"/>
    <cellStyle name="Normal 3 8" xfId="5356"/>
    <cellStyle name="Normal 3 9" xfId="5357"/>
    <cellStyle name="Normal 30" xfId="1534"/>
    <cellStyle name="Normal 30 2" xfId="5358"/>
    <cellStyle name="Normal 30 3" xfId="5359"/>
    <cellStyle name="Normal 31" xfId="1540"/>
    <cellStyle name="Normal 31 2" xfId="5360"/>
    <cellStyle name="Normal 31 3" xfId="5361"/>
    <cellStyle name="Normal 32" xfId="1543"/>
    <cellStyle name="Normal 32 2" xfId="5362"/>
    <cellStyle name="Normal 32 3" xfId="5363"/>
    <cellStyle name="Normal 33" xfId="1546"/>
    <cellStyle name="Normal 33 2" xfId="5364"/>
    <cellStyle name="Normal 33 3" xfId="5365"/>
    <cellStyle name="Normal 34" xfId="1533"/>
    <cellStyle name="Normal 34 2" xfId="5366"/>
    <cellStyle name="Normal 34 3" xfId="5367"/>
    <cellStyle name="Normal 35" xfId="1547"/>
    <cellStyle name="Normal 35 2" xfId="5368"/>
    <cellStyle name="Normal 35 3" xfId="5369"/>
    <cellStyle name="Normal 36" xfId="1550"/>
    <cellStyle name="Normal 36 2" xfId="5370"/>
    <cellStyle name="Normal 36 3" xfId="5371"/>
    <cellStyle name="Normal 37" xfId="1537"/>
    <cellStyle name="Normal 37 2" xfId="5372"/>
    <cellStyle name="Normal 37 3" xfId="5373"/>
    <cellStyle name="Normal 38" xfId="1542"/>
    <cellStyle name="Normal 38 2" xfId="5374"/>
    <cellStyle name="Normal 38 3" xfId="5375"/>
    <cellStyle name="Normal 39" xfId="1551"/>
    <cellStyle name="Normal 39 2" xfId="5376"/>
    <cellStyle name="Normal 39 3" xfId="5377"/>
    <cellStyle name="Normal 4" xfId="326"/>
    <cellStyle name="Normal 4 2" xfId="327"/>
    <cellStyle name="Normal 4 2 2" xfId="5378"/>
    <cellStyle name="Normal 4 2 3" xfId="5379"/>
    <cellStyle name="Normal 4 3" xfId="1581"/>
    <cellStyle name="Normal 4 4" xfId="5380"/>
    <cellStyle name="Normal 4 5" xfId="5381"/>
    <cellStyle name="Normal 40" xfId="1545"/>
    <cellStyle name="Normal 40 2" xfId="5382"/>
    <cellStyle name="Normal 40 3" xfId="5383"/>
    <cellStyle name="Normal 41" xfId="1541"/>
    <cellStyle name="Normal 41 2" xfId="5384"/>
    <cellStyle name="Normal 41 3" xfId="5385"/>
    <cellStyle name="Normal 42" xfId="1535"/>
    <cellStyle name="Normal 42 2" xfId="5386"/>
    <cellStyle name="Normal 42 3" xfId="5387"/>
    <cellStyle name="Normal 43" xfId="1549"/>
    <cellStyle name="Normal 43 2" xfId="5388"/>
    <cellStyle name="Normal 43 3" xfId="5389"/>
    <cellStyle name="Normal 44" xfId="1548"/>
    <cellStyle name="Normal 44 2" xfId="5390"/>
    <cellStyle name="Normal 44 3" xfId="5391"/>
    <cellStyle name="Normal 45" xfId="1544"/>
    <cellStyle name="Normal 45 2" xfId="5392"/>
    <cellStyle name="Normal 45 3" xfId="5393"/>
    <cellStyle name="Normal 46" xfId="1538"/>
    <cellStyle name="Normal 46 2" xfId="5394"/>
    <cellStyle name="Normal 46 3" xfId="5395"/>
    <cellStyle name="Normal 47" xfId="1552"/>
    <cellStyle name="Normal 47 2" xfId="5396"/>
    <cellStyle name="Normal 47 3" xfId="5397"/>
    <cellStyle name="Normal 48" xfId="1560"/>
    <cellStyle name="Normal 48 2" xfId="5398"/>
    <cellStyle name="Normal 48 3" xfId="5399"/>
    <cellStyle name="Normal 49" xfId="1568"/>
    <cellStyle name="Normal 49 2" xfId="5400"/>
    <cellStyle name="Normal 49 3" xfId="5401"/>
    <cellStyle name="Normal 5" xfId="328"/>
    <cellStyle name="Normal 5 10" xfId="5402"/>
    <cellStyle name="Normal 5 10 2" xfId="5403"/>
    <cellStyle name="Normal 5 10 3" xfId="5404"/>
    <cellStyle name="Normal 5 11" xfId="5405"/>
    <cellStyle name="Normal 5 2" xfId="329"/>
    <cellStyle name="Normal 5 2 2" xfId="330"/>
    <cellStyle name="Normal 5 2 2 2" xfId="331"/>
    <cellStyle name="Normal 5 2 2 2 2" xfId="332"/>
    <cellStyle name="Normal 5 2 2 2 2 2" xfId="333"/>
    <cellStyle name="Normal 5 2 2 2 2 2 2" xfId="334"/>
    <cellStyle name="Normal 5 2 2 2 2 2 2 2" xfId="1089"/>
    <cellStyle name="Normal 5 2 2 2 2 2 2 2 2" xfId="5406"/>
    <cellStyle name="Normal 5 2 2 2 2 2 2 2 3" xfId="5407"/>
    <cellStyle name="Normal 5 2 2 2 2 2 2 3" xfId="5408"/>
    <cellStyle name="Normal 5 2 2 2 2 2 2 4" xfId="5409"/>
    <cellStyle name="Normal 5 2 2 2 2 2 3" xfId="1088"/>
    <cellStyle name="Normal 5 2 2 2 2 2 3 2" xfId="5410"/>
    <cellStyle name="Normal 5 2 2 2 2 2 3 3" xfId="5411"/>
    <cellStyle name="Normal 5 2 2 2 2 2 4" xfId="5412"/>
    <cellStyle name="Normal 5 2 2 2 2 2 5" xfId="5413"/>
    <cellStyle name="Normal 5 2 2 2 2 3" xfId="335"/>
    <cellStyle name="Normal 5 2 2 2 2 3 2" xfId="1090"/>
    <cellStyle name="Normal 5 2 2 2 2 3 2 2" xfId="5414"/>
    <cellStyle name="Normal 5 2 2 2 2 3 2 3" xfId="5415"/>
    <cellStyle name="Normal 5 2 2 2 2 3 3" xfId="5416"/>
    <cellStyle name="Normal 5 2 2 2 2 3 4" xfId="5417"/>
    <cellStyle name="Normal 5 2 2 2 2 4" xfId="1087"/>
    <cellStyle name="Normal 5 2 2 2 2 4 2" xfId="5418"/>
    <cellStyle name="Normal 5 2 2 2 2 4 3" xfId="5419"/>
    <cellStyle name="Normal 5 2 2 2 2 5" xfId="5420"/>
    <cellStyle name="Normal 5 2 2 2 2 6" xfId="5421"/>
    <cellStyle name="Normal 5 2 2 2 3" xfId="336"/>
    <cellStyle name="Normal 5 2 2 2 3 2" xfId="337"/>
    <cellStyle name="Normal 5 2 2 2 3 2 2" xfId="1092"/>
    <cellStyle name="Normal 5 2 2 2 3 2 2 2" xfId="5422"/>
    <cellStyle name="Normal 5 2 2 2 3 2 2 3" xfId="5423"/>
    <cellStyle name="Normal 5 2 2 2 3 2 3" xfId="5424"/>
    <cellStyle name="Normal 5 2 2 2 3 2 4" xfId="5425"/>
    <cellStyle name="Normal 5 2 2 2 3 3" xfId="1091"/>
    <cellStyle name="Normal 5 2 2 2 3 3 2" xfId="5426"/>
    <cellStyle name="Normal 5 2 2 2 3 3 3" xfId="5427"/>
    <cellStyle name="Normal 5 2 2 2 3 4" xfId="5428"/>
    <cellStyle name="Normal 5 2 2 2 3 5" xfId="5429"/>
    <cellStyle name="Normal 5 2 2 2 4" xfId="338"/>
    <cellStyle name="Normal 5 2 2 2 4 2" xfId="1093"/>
    <cellStyle name="Normal 5 2 2 2 4 2 2" xfId="5430"/>
    <cellStyle name="Normal 5 2 2 2 4 2 3" xfId="5431"/>
    <cellStyle name="Normal 5 2 2 2 4 3" xfId="5432"/>
    <cellStyle name="Normal 5 2 2 2 4 4" xfId="5433"/>
    <cellStyle name="Normal 5 2 2 2 5" xfId="1086"/>
    <cellStyle name="Normal 5 2 2 2 5 2" xfId="5434"/>
    <cellStyle name="Normal 5 2 2 2 5 3" xfId="5435"/>
    <cellStyle name="Normal 5 2 2 2 6" xfId="5436"/>
    <cellStyle name="Normal 5 2 2 2 7" xfId="5437"/>
    <cellStyle name="Normal 5 2 2 3" xfId="339"/>
    <cellStyle name="Normal 5 2 2 3 2" xfId="340"/>
    <cellStyle name="Normal 5 2 2 3 2 2" xfId="341"/>
    <cellStyle name="Normal 5 2 2 3 2 2 2" xfId="1096"/>
    <cellStyle name="Normal 5 2 2 3 2 2 2 2" xfId="5438"/>
    <cellStyle name="Normal 5 2 2 3 2 2 2 3" xfId="5439"/>
    <cellStyle name="Normal 5 2 2 3 2 2 3" xfId="5440"/>
    <cellStyle name="Normal 5 2 2 3 2 2 4" xfId="5441"/>
    <cellStyle name="Normal 5 2 2 3 2 3" xfId="1095"/>
    <cellStyle name="Normal 5 2 2 3 2 3 2" xfId="5442"/>
    <cellStyle name="Normal 5 2 2 3 2 3 3" xfId="5443"/>
    <cellStyle name="Normal 5 2 2 3 2 4" xfId="5444"/>
    <cellStyle name="Normal 5 2 2 3 2 5" xfId="5445"/>
    <cellStyle name="Normal 5 2 2 3 3" xfId="342"/>
    <cellStyle name="Normal 5 2 2 3 3 2" xfId="1097"/>
    <cellStyle name="Normal 5 2 2 3 3 2 2" xfId="5446"/>
    <cellStyle name="Normal 5 2 2 3 3 2 3" xfId="5447"/>
    <cellStyle name="Normal 5 2 2 3 3 3" xfId="5448"/>
    <cellStyle name="Normal 5 2 2 3 3 4" xfId="5449"/>
    <cellStyle name="Normal 5 2 2 3 4" xfId="1094"/>
    <cellStyle name="Normal 5 2 2 3 4 2" xfId="5450"/>
    <cellStyle name="Normal 5 2 2 3 4 3" xfId="5451"/>
    <cellStyle name="Normal 5 2 2 3 5" xfId="5452"/>
    <cellStyle name="Normal 5 2 2 3 6" xfId="5453"/>
    <cellStyle name="Normal 5 2 2 4" xfId="343"/>
    <cellStyle name="Normal 5 2 2 4 2" xfId="344"/>
    <cellStyle name="Normal 5 2 2 4 2 2" xfId="1099"/>
    <cellStyle name="Normal 5 2 2 4 2 2 2" xfId="5454"/>
    <cellStyle name="Normal 5 2 2 4 2 2 3" xfId="5455"/>
    <cellStyle name="Normal 5 2 2 4 2 3" xfId="5456"/>
    <cellStyle name="Normal 5 2 2 4 2 4" xfId="5457"/>
    <cellStyle name="Normal 5 2 2 4 3" xfId="1098"/>
    <cellStyle name="Normal 5 2 2 4 3 2" xfId="5458"/>
    <cellStyle name="Normal 5 2 2 4 3 3" xfId="5459"/>
    <cellStyle name="Normal 5 2 2 4 4" xfId="5460"/>
    <cellStyle name="Normal 5 2 2 4 5" xfId="5461"/>
    <cellStyle name="Normal 5 2 2 5" xfId="345"/>
    <cellStyle name="Normal 5 2 2 5 2" xfId="1100"/>
    <cellStyle name="Normal 5 2 2 5 2 2" xfId="5462"/>
    <cellStyle name="Normal 5 2 2 5 2 3" xfId="5463"/>
    <cellStyle name="Normal 5 2 2 5 3" xfId="5464"/>
    <cellStyle name="Normal 5 2 2 5 4" xfId="5465"/>
    <cellStyle name="Normal 5 2 2 6" xfId="1085"/>
    <cellStyle name="Normal 5 2 2 6 2" xfId="5466"/>
    <cellStyle name="Normal 5 2 2 6 3" xfId="5467"/>
    <cellStyle name="Normal 5 2 2 7" xfId="5468"/>
    <cellStyle name="Normal 5 2 2 8" xfId="5469"/>
    <cellStyle name="Normal 5 2 3" xfId="346"/>
    <cellStyle name="Normal 5 2 3 2" xfId="347"/>
    <cellStyle name="Normal 5 2 3 2 2" xfId="348"/>
    <cellStyle name="Normal 5 2 3 2 2 2" xfId="349"/>
    <cellStyle name="Normal 5 2 3 2 2 2 2" xfId="1104"/>
    <cellStyle name="Normal 5 2 3 2 2 2 2 2" xfId="5470"/>
    <cellStyle name="Normal 5 2 3 2 2 2 2 3" xfId="5471"/>
    <cellStyle name="Normal 5 2 3 2 2 2 3" xfId="5472"/>
    <cellStyle name="Normal 5 2 3 2 2 2 4" xfId="5473"/>
    <cellStyle name="Normal 5 2 3 2 2 3" xfId="1103"/>
    <cellStyle name="Normal 5 2 3 2 2 3 2" xfId="5474"/>
    <cellStyle name="Normal 5 2 3 2 2 3 3" xfId="5475"/>
    <cellStyle name="Normal 5 2 3 2 2 4" xfId="5476"/>
    <cellStyle name="Normal 5 2 3 2 2 5" xfId="5477"/>
    <cellStyle name="Normal 5 2 3 2 3" xfId="350"/>
    <cellStyle name="Normal 5 2 3 2 3 2" xfId="1105"/>
    <cellStyle name="Normal 5 2 3 2 3 2 2" xfId="5478"/>
    <cellStyle name="Normal 5 2 3 2 3 2 3" xfId="5479"/>
    <cellStyle name="Normal 5 2 3 2 3 3" xfId="5480"/>
    <cellStyle name="Normal 5 2 3 2 3 4" xfId="5481"/>
    <cellStyle name="Normal 5 2 3 2 4" xfId="1102"/>
    <cellStyle name="Normal 5 2 3 2 4 2" xfId="5482"/>
    <cellStyle name="Normal 5 2 3 2 4 3" xfId="5483"/>
    <cellStyle name="Normal 5 2 3 2 5" xfId="5484"/>
    <cellStyle name="Normal 5 2 3 2 6" xfId="5485"/>
    <cellStyle name="Normal 5 2 3 3" xfId="351"/>
    <cellStyle name="Normal 5 2 3 3 2" xfId="352"/>
    <cellStyle name="Normal 5 2 3 3 2 2" xfId="1107"/>
    <cellStyle name="Normal 5 2 3 3 2 2 2" xfId="5486"/>
    <cellStyle name="Normal 5 2 3 3 2 2 3" xfId="5487"/>
    <cellStyle name="Normal 5 2 3 3 2 3" xfId="5488"/>
    <cellStyle name="Normal 5 2 3 3 2 4" xfId="5489"/>
    <cellStyle name="Normal 5 2 3 3 3" xfId="1106"/>
    <cellStyle name="Normal 5 2 3 3 3 2" xfId="5490"/>
    <cellStyle name="Normal 5 2 3 3 3 3" xfId="5491"/>
    <cellStyle name="Normal 5 2 3 3 4" xfId="5492"/>
    <cellStyle name="Normal 5 2 3 3 5" xfId="5493"/>
    <cellStyle name="Normal 5 2 3 4" xfId="353"/>
    <cellStyle name="Normal 5 2 3 4 2" xfId="1108"/>
    <cellStyle name="Normal 5 2 3 4 2 2" xfId="5494"/>
    <cellStyle name="Normal 5 2 3 4 2 3" xfId="5495"/>
    <cellStyle name="Normal 5 2 3 4 3" xfId="5496"/>
    <cellStyle name="Normal 5 2 3 4 4" xfId="5497"/>
    <cellStyle name="Normal 5 2 3 5" xfId="1101"/>
    <cellStyle name="Normal 5 2 3 5 2" xfId="5498"/>
    <cellStyle name="Normal 5 2 3 5 3" xfId="5499"/>
    <cellStyle name="Normal 5 2 3 6" xfId="5500"/>
    <cellStyle name="Normal 5 2 3 7" xfId="5501"/>
    <cellStyle name="Normal 5 2 4" xfId="354"/>
    <cellStyle name="Normal 5 2 4 2" xfId="355"/>
    <cellStyle name="Normal 5 2 4 2 2" xfId="356"/>
    <cellStyle name="Normal 5 2 4 2 2 2" xfId="1111"/>
    <cellStyle name="Normal 5 2 4 2 2 2 2" xfId="5502"/>
    <cellStyle name="Normal 5 2 4 2 2 2 3" xfId="5503"/>
    <cellStyle name="Normal 5 2 4 2 2 3" xfId="5504"/>
    <cellStyle name="Normal 5 2 4 2 2 4" xfId="5505"/>
    <cellStyle name="Normal 5 2 4 2 3" xfId="1110"/>
    <cellStyle name="Normal 5 2 4 2 3 2" xfId="5506"/>
    <cellStyle name="Normal 5 2 4 2 3 3" xfId="5507"/>
    <cellStyle name="Normal 5 2 4 2 4" xfId="5508"/>
    <cellStyle name="Normal 5 2 4 2 5" xfId="5509"/>
    <cellStyle name="Normal 5 2 4 3" xfId="357"/>
    <cellStyle name="Normal 5 2 4 3 2" xfId="1112"/>
    <cellStyle name="Normal 5 2 4 3 2 2" xfId="5510"/>
    <cellStyle name="Normal 5 2 4 3 2 3" xfId="5511"/>
    <cellStyle name="Normal 5 2 4 3 3" xfId="5512"/>
    <cellStyle name="Normal 5 2 4 3 4" xfId="5513"/>
    <cellStyle name="Normal 5 2 4 4" xfId="1109"/>
    <cellStyle name="Normal 5 2 4 4 2" xfId="5514"/>
    <cellStyle name="Normal 5 2 4 4 3" xfId="5515"/>
    <cellStyle name="Normal 5 2 4 5" xfId="5516"/>
    <cellStyle name="Normal 5 2 4 6" xfId="5517"/>
    <cellStyle name="Normal 5 2 5" xfId="358"/>
    <cellStyle name="Normal 5 2 5 2" xfId="359"/>
    <cellStyle name="Normal 5 2 5 2 2" xfId="1114"/>
    <cellStyle name="Normal 5 2 5 2 2 2" xfId="5518"/>
    <cellStyle name="Normal 5 2 5 2 2 3" xfId="5519"/>
    <cellStyle name="Normal 5 2 5 2 3" xfId="5520"/>
    <cellStyle name="Normal 5 2 5 2 4" xfId="5521"/>
    <cellStyle name="Normal 5 2 5 3" xfId="1113"/>
    <cellStyle name="Normal 5 2 5 3 2" xfId="5522"/>
    <cellStyle name="Normal 5 2 5 3 3" xfId="5523"/>
    <cellStyle name="Normal 5 2 5 4" xfId="5524"/>
    <cellStyle name="Normal 5 2 5 5" xfId="5525"/>
    <cellStyle name="Normal 5 2 6" xfId="360"/>
    <cellStyle name="Normal 5 2 6 2" xfId="1115"/>
    <cellStyle name="Normal 5 2 6 2 2" xfId="5526"/>
    <cellStyle name="Normal 5 2 6 2 3" xfId="5527"/>
    <cellStyle name="Normal 5 2 6 3" xfId="5528"/>
    <cellStyle name="Normal 5 2 6 4" xfId="5529"/>
    <cellStyle name="Normal 5 2 7" xfId="1084"/>
    <cellStyle name="Normal 5 2 7 2" xfId="5530"/>
    <cellStyle name="Normal 5 2 7 3" xfId="5531"/>
    <cellStyle name="Normal 5 2 8" xfId="5532"/>
    <cellStyle name="Normal 5 2 9" xfId="5533"/>
    <cellStyle name="Normal 5 3" xfId="361"/>
    <cellStyle name="Normal 5 3 2" xfId="362"/>
    <cellStyle name="Normal 5 3 2 2" xfId="363"/>
    <cellStyle name="Normal 5 3 2 2 2" xfId="364"/>
    <cellStyle name="Normal 5 3 2 2 2 2" xfId="365"/>
    <cellStyle name="Normal 5 3 2 2 2 2 2" xfId="366"/>
    <cellStyle name="Normal 5 3 2 2 2 2 2 2" xfId="1121"/>
    <cellStyle name="Normal 5 3 2 2 2 2 2 2 2" xfId="5534"/>
    <cellStyle name="Normal 5 3 2 2 2 2 2 2 3" xfId="5535"/>
    <cellStyle name="Normal 5 3 2 2 2 2 2 3" xfId="5536"/>
    <cellStyle name="Normal 5 3 2 2 2 2 2 4" xfId="5537"/>
    <cellStyle name="Normal 5 3 2 2 2 2 3" xfId="1120"/>
    <cellStyle name="Normal 5 3 2 2 2 2 3 2" xfId="5538"/>
    <cellStyle name="Normal 5 3 2 2 2 2 3 3" xfId="5539"/>
    <cellStyle name="Normal 5 3 2 2 2 2 4" xfId="5540"/>
    <cellStyle name="Normal 5 3 2 2 2 2 5" xfId="5541"/>
    <cellStyle name="Normal 5 3 2 2 2 3" xfId="367"/>
    <cellStyle name="Normal 5 3 2 2 2 3 2" xfId="1122"/>
    <cellStyle name="Normal 5 3 2 2 2 3 2 2" xfId="5542"/>
    <cellStyle name="Normal 5 3 2 2 2 3 2 3" xfId="5543"/>
    <cellStyle name="Normal 5 3 2 2 2 3 3" xfId="5544"/>
    <cellStyle name="Normal 5 3 2 2 2 3 4" xfId="5545"/>
    <cellStyle name="Normal 5 3 2 2 2 4" xfId="1119"/>
    <cellStyle name="Normal 5 3 2 2 2 4 2" xfId="5546"/>
    <cellStyle name="Normal 5 3 2 2 2 4 3" xfId="5547"/>
    <cellStyle name="Normal 5 3 2 2 2 5" xfId="5548"/>
    <cellStyle name="Normal 5 3 2 2 2 6" xfId="5549"/>
    <cellStyle name="Normal 5 3 2 2 3" xfId="368"/>
    <cellStyle name="Normal 5 3 2 2 3 2" xfId="369"/>
    <cellStyle name="Normal 5 3 2 2 3 2 2" xfId="1124"/>
    <cellStyle name="Normal 5 3 2 2 3 2 2 2" xfId="5550"/>
    <cellStyle name="Normal 5 3 2 2 3 2 2 3" xfId="5551"/>
    <cellStyle name="Normal 5 3 2 2 3 2 3" xfId="5552"/>
    <cellStyle name="Normal 5 3 2 2 3 2 4" xfId="5553"/>
    <cellStyle name="Normal 5 3 2 2 3 3" xfId="1123"/>
    <cellStyle name="Normal 5 3 2 2 3 3 2" xfId="5554"/>
    <cellStyle name="Normal 5 3 2 2 3 3 3" xfId="5555"/>
    <cellStyle name="Normal 5 3 2 2 3 4" xfId="5556"/>
    <cellStyle name="Normal 5 3 2 2 3 5" xfId="5557"/>
    <cellStyle name="Normal 5 3 2 2 4" xfId="370"/>
    <cellStyle name="Normal 5 3 2 2 4 2" xfId="1125"/>
    <cellStyle name="Normal 5 3 2 2 4 2 2" xfId="5558"/>
    <cellStyle name="Normal 5 3 2 2 4 2 3" xfId="5559"/>
    <cellStyle name="Normal 5 3 2 2 4 3" xfId="5560"/>
    <cellStyle name="Normal 5 3 2 2 4 4" xfId="5561"/>
    <cellStyle name="Normal 5 3 2 2 5" xfId="1118"/>
    <cellStyle name="Normal 5 3 2 2 5 2" xfId="5562"/>
    <cellStyle name="Normal 5 3 2 2 5 3" xfId="5563"/>
    <cellStyle name="Normal 5 3 2 2 6" xfId="5564"/>
    <cellStyle name="Normal 5 3 2 2 7" xfId="5565"/>
    <cellStyle name="Normal 5 3 2 3" xfId="371"/>
    <cellStyle name="Normal 5 3 2 3 2" xfId="372"/>
    <cellStyle name="Normal 5 3 2 3 2 2" xfId="373"/>
    <cellStyle name="Normal 5 3 2 3 2 2 2" xfId="1128"/>
    <cellStyle name="Normal 5 3 2 3 2 2 2 2" xfId="5566"/>
    <cellStyle name="Normal 5 3 2 3 2 2 2 3" xfId="5567"/>
    <cellStyle name="Normal 5 3 2 3 2 2 3" xfId="5568"/>
    <cellStyle name="Normal 5 3 2 3 2 2 4" xfId="5569"/>
    <cellStyle name="Normal 5 3 2 3 2 3" xfId="1127"/>
    <cellStyle name="Normal 5 3 2 3 2 3 2" xfId="5570"/>
    <cellStyle name="Normal 5 3 2 3 2 3 3" xfId="5571"/>
    <cellStyle name="Normal 5 3 2 3 2 4" xfId="5572"/>
    <cellStyle name="Normal 5 3 2 3 2 5" xfId="5573"/>
    <cellStyle name="Normal 5 3 2 3 3" xfId="374"/>
    <cellStyle name="Normal 5 3 2 3 3 2" xfId="1129"/>
    <cellStyle name="Normal 5 3 2 3 3 2 2" xfId="5574"/>
    <cellStyle name="Normal 5 3 2 3 3 2 3" xfId="5575"/>
    <cellStyle name="Normal 5 3 2 3 3 3" xfId="5576"/>
    <cellStyle name="Normal 5 3 2 3 3 4" xfId="5577"/>
    <cellStyle name="Normal 5 3 2 3 4" xfId="1126"/>
    <cellStyle name="Normal 5 3 2 3 4 2" xfId="5578"/>
    <cellStyle name="Normal 5 3 2 3 4 3" xfId="5579"/>
    <cellStyle name="Normal 5 3 2 3 5" xfId="5580"/>
    <cellStyle name="Normal 5 3 2 3 6" xfId="5581"/>
    <cellStyle name="Normal 5 3 2 4" xfId="375"/>
    <cellStyle name="Normal 5 3 2 4 2" xfId="376"/>
    <cellStyle name="Normal 5 3 2 4 2 2" xfId="1131"/>
    <cellStyle name="Normal 5 3 2 4 2 2 2" xfId="5582"/>
    <cellStyle name="Normal 5 3 2 4 2 2 3" xfId="5583"/>
    <cellStyle name="Normal 5 3 2 4 2 3" xfId="5584"/>
    <cellStyle name="Normal 5 3 2 4 2 4" xfId="5585"/>
    <cellStyle name="Normal 5 3 2 4 3" xfId="1130"/>
    <cellStyle name="Normal 5 3 2 4 3 2" xfId="5586"/>
    <cellStyle name="Normal 5 3 2 4 3 3" xfId="5587"/>
    <cellStyle name="Normal 5 3 2 4 4" xfId="5588"/>
    <cellStyle name="Normal 5 3 2 4 5" xfId="5589"/>
    <cellStyle name="Normal 5 3 2 5" xfId="377"/>
    <cellStyle name="Normal 5 3 2 5 2" xfId="1132"/>
    <cellStyle name="Normal 5 3 2 5 2 2" xfId="5590"/>
    <cellStyle name="Normal 5 3 2 5 2 3" xfId="5591"/>
    <cellStyle name="Normal 5 3 2 5 3" xfId="5592"/>
    <cellStyle name="Normal 5 3 2 5 4" xfId="5593"/>
    <cellStyle name="Normal 5 3 2 6" xfId="1117"/>
    <cellStyle name="Normal 5 3 2 6 2" xfId="5594"/>
    <cellStyle name="Normal 5 3 2 6 3" xfId="5595"/>
    <cellStyle name="Normal 5 3 2 7" xfId="5596"/>
    <cellStyle name="Normal 5 3 2 8" xfId="5597"/>
    <cellStyle name="Normal 5 3 3" xfId="378"/>
    <cellStyle name="Normal 5 3 3 2" xfId="379"/>
    <cellStyle name="Normal 5 3 3 2 2" xfId="380"/>
    <cellStyle name="Normal 5 3 3 2 2 2" xfId="381"/>
    <cellStyle name="Normal 5 3 3 2 2 2 2" xfId="1136"/>
    <cellStyle name="Normal 5 3 3 2 2 2 2 2" xfId="5598"/>
    <cellStyle name="Normal 5 3 3 2 2 2 2 3" xfId="5599"/>
    <cellStyle name="Normal 5 3 3 2 2 2 3" xfId="5600"/>
    <cellStyle name="Normal 5 3 3 2 2 2 4" xfId="5601"/>
    <cellStyle name="Normal 5 3 3 2 2 3" xfId="1135"/>
    <cellStyle name="Normal 5 3 3 2 2 3 2" xfId="5602"/>
    <cellStyle name="Normal 5 3 3 2 2 3 3" xfId="5603"/>
    <cellStyle name="Normal 5 3 3 2 2 4" xfId="5604"/>
    <cellStyle name="Normal 5 3 3 2 2 5" xfId="5605"/>
    <cellStyle name="Normal 5 3 3 2 3" xfId="382"/>
    <cellStyle name="Normal 5 3 3 2 3 2" xfId="1137"/>
    <cellStyle name="Normal 5 3 3 2 3 2 2" xfId="5606"/>
    <cellStyle name="Normal 5 3 3 2 3 2 3" xfId="5607"/>
    <cellStyle name="Normal 5 3 3 2 3 3" xfId="5608"/>
    <cellStyle name="Normal 5 3 3 2 3 4" xfId="5609"/>
    <cellStyle name="Normal 5 3 3 2 4" xfId="1134"/>
    <cellStyle name="Normal 5 3 3 2 4 2" xfId="5610"/>
    <cellStyle name="Normal 5 3 3 2 4 3" xfId="5611"/>
    <cellStyle name="Normal 5 3 3 2 5" xfId="5612"/>
    <cellStyle name="Normal 5 3 3 2 6" xfId="5613"/>
    <cellStyle name="Normal 5 3 3 3" xfId="383"/>
    <cellStyle name="Normal 5 3 3 3 2" xfId="384"/>
    <cellStyle name="Normal 5 3 3 3 2 2" xfId="1139"/>
    <cellStyle name="Normal 5 3 3 3 2 2 2" xfId="5614"/>
    <cellStyle name="Normal 5 3 3 3 2 2 3" xfId="5615"/>
    <cellStyle name="Normal 5 3 3 3 2 3" xfId="5616"/>
    <cellStyle name="Normal 5 3 3 3 2 4" xfId="5617"/>
    <cellStyle name="Normal 5 3 3 3 3" xfId="1138"/>
    <cellStyle name="Normal 5 3 3 3 3 2" xfId="5618"/>
    <cellStyle name="Normal 5 3 3 3 3 3" xfId="5619"/>
    <cellStyle name="Normal 5 3 3 3 4" xfId="5620"/>
    <cellStyle name="Normal 5 3 3 3 5" xfId="5621"/>
    <cellStyle name="Normal 5 3 3 4" xfId="385"/>
    <cellStyle name="Normal 5 3 3 4 2" xfId="1140"/>
    <cellStyle name="Normal 5 3 3 4 2 2" xfId="5622"/>
    <cellStyle name="Normal 5 3 3 4 2 3" xfId="5623"/>
    <cellStyle name="Normal 5 3 3 4 3" xfId="5624"/>
    <cellStyle name="Normal 5 3 3 4 4" xfId="5625"/>
    <cellStyle name="Normal 5 3 3 5" xfId="1133"/>
    <cellStyle name="Normal 5 3 3 5 2" xfId="5626"/>
    <cellStyle name="Normal 5 3 3 5 3" xfId="5627"/>
    <cellStyle name="Normal 5 3 3 6" xfId="5628"/>
    <cellStyle name="Normal 5 3 3 7" xfId="5629"/>
    <cellStyle name="Normal 5 3 4" xfId="386"/>
    <cellStyle name="Normal 5 3 4 2" xfId="387"/>
    <cellStyle name="Normal 5 3 4 2 2" xfId="388"/>
    <cellStyle name="Normal 5 3 4 2 2 2" xfId="1143"/>
    <cellStyle name="Normal 5 3 4 2 2 2 2" xfId="5630"/>
    <cellStyle name="Normal 5 3 4 2 2 2 3" xfId="5631"/>
    <cellStyle name="Normal 5 3 4 2 2 3" xfId="5632"/>
    <cellStyle name="Normal 5 3 4 2 2 4" xfId="5633"/>
    <cellStyle name="Normal 5 3 4 2 3" xfId="1142"/>
    <cellStyle name="Normal 5 3 4 2 3 2" xfId="5634"/>
    <cellStyle name="Normal 5 3 4 2 3 3" xfId="5635"/>
    <cellStyle name="Normal 5 3 4 2 4" xfId="5636"/>
    <cellStyle name="Normal 5 3 4 2 5" xfId="5637"/>
    <cellStyle name="Normal 5 3 4 3" xfId="389"/>
    <cellStyle name="Normal 5 3 4 3 2" xfId="1144"/>
    <cellStyle name="Normal 5 3 4 3 2 2" xfId="5638"/>
    <cellStyle name="Normal 5 3 4 3 2 3" xfId="5639"/>
    <cellStyle name="Normal 5 3 4 3 3" xfId="5640"/>
    <cellStyle name="Normal 5 3 4 3 4" xfId="5641"/>
    <cellStyle name="Normal 5 3 4 4" xfId="1141"/>
    <cellStyle name="Normal 5 3 4 4 2" xfId="5642"/>
    <cellStyle name="Normal 5 3 4 4 3" xfId="5643"/>
    <cellStyle name="Normal 5 3 4 5" xfId="5644"/>
    <cellStyle name="Normal 5 3 4 6" xfId="5645"/>
    <cellStyle name="Normal 5 3 5" xfId="390"/>
    <cellStyle name="Normal 5 3 5 2" xfId="391"/>
    <cellStyle name="Normal 5 3 5 2 2" xfId="1146"/>
    <cellStyle name="Normal 5 3 5 2 2 2" xfId="5646"/>
    <cellStyle name="Normal 5 3 5 2 2 3" xfId="5647"/>
    <cellStyle name="Normal 5 3 5 2 3" xfId="5648"/>
    <cellStyle name="Normal 5 3 5 2 4" xfId="5649"/>
    <cellStyle name="Normal 5 3 5 3" xfId="1145"/>
    <cellStyle name="Normal 5 3 5 3 2" xfId="5650"/>
    <cellStyle name="Normal 5 3 5 3 3" xfId="5651"/>
    <cellStyle name="Normal 5 3 5 4" xfId="5652"/>
    <cellStyle name="Normal 5 3 5 5" xfId="5653"/>
    <cellStyle name="Normal 5 3 6" xfId="392"/>
    <cellStyle name="Normal 5 3 6 2" xfId="1147"/>
    <cellStyle name="Normal 5 3 6 2 2" xfId="5654"/>
    <cellStyle name="Normal 5 3 6 2 3" xfId="5655"/>
    <cellStyle name="Normal 5 3 6 3" xfId="5656"/>
    <cellStyle name="Normal 5 3 6 4" xfId="5657"/>
    <cellStyle name="Normal 5 3 7" xfId="1116"/>
    <cellStyle name="Normal 5 3 7 2" xfId="5658"/>
    <cellStyle name="Normal 5 3 7 3" xfId="5659"/>
    <cellStyle name="Normal 5 3 8" xfId="5660"/>
    <cellStyle name="Normal 5 3 9" xfId="5661"/>
    <cellStyle name="Normal 5 4" xfId="393"/>
    <cellStyle name="Normal 5 4 2" xfId="394"/>
    <cellStyle name="Normal 5 4 2 2" xfId="395"/>
    <cellStyle name="Normal 5 4 2 2 2" xfId="396"/>
    <cellStyle name="Normal 5 4 2 2 2 2" xfId="397"/>
    <cellStyle name="Normal 5 4 2 2 2 2 2" xfId="1152"/>
    <cellStyle name="Normal 5 4 2 2 2 2 2 2" xfId="5662"/>
    <cellStyle name="Normal 5 4 2 2 2 2 2 3" xfId="5663"/>
    <cellStyle name="Normal 5 4 2 2 2 2 3" xfId="5664"/>
    <cellStyle name="Normal 5 4 2 2 2 2 4" xfId="5665"/>
    <cellStyle name="Normal 5 4 2 2 2 3" xfId="1151"/>
    <cellStyle name="Normal 5 4 2 2 2 3 2" xfId="5666"/>
    <cellStyle name="Normal 5 4 2 2 2 3 3" xfId="5667"/>
    <cellStyle name="Normal 5 4 2 2 2 4" xfId="5668"/>
    <cellStyle name="Normal 5 4 2 2 2 5" xfId="5669"/>
    <cellStyle name="Normal 5 4 2 2 3" xfId="398"/>
    <cellStyle name="Normal 5 4 2 2 3 2" xfId="1153"/>
    <cellStyle name="Normal 5 4 2 2 3 2 2" xfId="5670"/>
    <cellStyle name="Normal 5 4 2 2 3 2 3" xfId="5671"/>
    <cellStyle name="Normal 5 4 2 2 3 3" xfId="5672"/>
    <cellStyle name="Normal 5 4 2 2 3 4" xfId="5673"/>
    <cellStyle name="Normal 5 4 2 2 4" xfId="1150"/>
    <cellStyle name="Normal 5 4 2 2 4 2" xfId="5674"/>
    <cellStyle name="Normal 5 4 2 2 4 3" xfId="5675"/>
    <cellStyle name="Normal 5 4 2 2 5" xfId="5676"/>
    <cellStyle name="Normal 5 4 2 2 6" xfId="5677"/>
    <cellStyle name="Normal 5 4 2 3" xfId="399"/>
    <cellStyle name="Normal 5 4 2 3 2" xfId="400"/>
    <cellStyle name="Normal 5 4 2 3 2 2" xfId="1155"/>
    <cellStyle name="Normal 5 4 2 3 2 2 2" xfId="5678"/>
    <cellStyle name="Normal 5 4 2 3 2 2 3" xfId="5679"/>
    <cellStyle name="Normal 5 4 2 3 2 3" xfId="5680"/>
    <cellStyle name="Normal 5 4 2 3 2 4" xfId="5681"/>
    <cellStyle name="Normal 5 4 2 3 3" xfId="1154"/>
    <cellStyle name="Normal 5 4 2 3 3 2" xfId="5682"/>
    <cellStyle name="Normal 5 4 2 3 3 3" xfId="5683"/>
    <cellStyle name="Normal 5 4 2 3 4" xfId="5684"/>
    <cellStyle name="Normal 5 4 2 3 5" xfId="5685"/>
    <cellStyle name="Normal 5 4 2 4" xfId="401"/>
    <cellStyle name="Normal 5 4 2 4 2" xfId="1156"/>
    <cellStyle name="Normal 5 4 2 4 2 2" xfId="5686"/>
    <cellStyle name="Normal 5 4 2 4 2 3" xfId="5687"/>
    <cellStyle name="Normal 5 4 2 4 3" xfId="5688"/>
    <cellStyle name="Normal 5 4 2 4 4" xfId="5689"/>
    <cellStyle name="Normal 5 4 2 5" xfId="1149"/>
    <cellStyle name="Normal 5 4 2 5 2" xfId="5690"/>
    <cellStyle name="Normal 5 4 2 5 3" xfId="5691"/>
    <cellStyle name="Normal 5 4 2 6" xfId="5692"/>
    <cellStyle name="Normal 5 4 2 7" xfId="5693"/>
    <cellStyle name="Normal 5 4 3" xfId="402"/>
    <cellStyle name="Normal 5 4 3 2" xfId="403"/>
    <cellStyle name="Normal 5 4 3 2 2" xfId="404"/>
    <cellStyle name="Normal 5 4 3 2 2 2" xfId="1159"/>
    <cellStyle name="Normal 5 4 3 2 2 2 2" xfId="5694"/>
    <cellStyle name="Normal 5 4 3 2 2 2 3" xfId="5695"/>
    <cellStyle name="Normal 5 4 3 2 2 3" xfId="5696"/>
    <cellStyle name="Normal 5 4 3 2 2 4" xfId="5697"/>
    <cellStyle name="Normal 5 4 3 2 3" xfId="1158"/>
    <cellStyle name="Normal 5 4 3 2 3 2" xfId="5698"/>
    <cellStyle name="Normal 5 4 3 2 3 3" xfId="5699"/>
    <cellStyle name="Normal 5 4 3 2 4" xfId="5700"/>
    <cellStyle name="Normal 5 4 3 2 5" xfId="5701"/>
    <cellStyle name="Normal 5 4 3 3" xfId="405"/>
    <cellStyle name="Normal 5 4 3 3 2" xfId="1160"/>
    <cellStyle name="Normal 5 4 3 3 2 2" xfId="5702"/>
    <cellStyle name="Normal 5 4 3 3 2 3" xfId="5703"/>
    <cellStyle name="Normal 5 4 3 3 3" xfId="5704"/>
    <cellStyle name="Normal 5 4 3 3 4" xfId="5705"/>
    <cellStyle name="Normal 5 4 3 4" xfId="1157"/>
    <cellStyle name="Normal 5 4 3 4 2" xfId="5706"/>
    <cellStyle name="Normal 5 4 3 4 3" xfId="5707"/>
    <cellStyle name="Normal 5 4 3 5" xfId="5708"/>
    <cellStyle name="Normal 5 4 3 6" xfId="5709"/>
    <cellStyle name="Normal 5 4 4" xfId="406"/>
    <cellStyle name="Normal 5 4 4 2" xfId="407"/>
    <cellStyle name="Normal 5 4 4 2 2" xfId="1162"/>
    <cellStyle name="Normal 5 4 4 2 2 2" xfId="5710"/>
    <cellStyle name="Normal 5 4 4 2 2 3" xfId="5711"/>
    <cellStyle name="Normal 5 4 4 2 3" xfId="5712"/>
    <cellStyle name="Normal 5 4 4 2 4" xfId="5713"/>
    <cellStyle name="Normal 5 4 4 3" xfId="1161"/>
    <cellStyle name="Normal 5 4 4 3 2" xfId="5714"/>
    <cellStyle name="Normal 5 4 4 3 3" xfId="5715"/>
    <cellStyle name="Normal 5 4 4 4" xfId="5716"/>
    <cellStyle name="Normal 5 4 4 5" xfId="5717"/>
    <cellStyle name="Normal 5 4 5" xfId="408"/>
    <cellStyle name="Normal 5 4 5 2" xfId="1163"/>
    <cellStyle name="Normal 5 4 5 2 2" xfId="5718"/>
    <cellStyle name="Normal 5 4 5 2 3" xfId="5719"/>
    <cellStyle name="Normal 5 4 5 3" xfId="5720"/>
    <cellStyle name="Normal 5 4 5 4" xfId="5721"/>
    <cellStyle name="Normal 5 4 6" xfId="1148"/>
    <cellStyle name="Normal 5 4 6 2" xfId="5722"/>
    <cellStyle name="Normal 5 4 6 3" xfId="5723"/>
    <cellStyle name="Normal 5 4 7" xfId="5724"/>
    <cellStyle name="Normal 5 4 8" xfId="5725"/>
    <cellStyle name="Normal 5 5" xfId="409"/>
    <cellStyle name="Normal 5 5 2" xfId="410"/>
    <cellStyle name="Normal 5 5 2 2" xfId="411"/>
    <cellStyle name="Normal 5 5 2 2 2" xfId="412"/>
    <cellStyle name="Normal 5 5 2 2 2 2" xfId="1167"/>
    <cellStyle name="Normal 5 5 2 2 2 2 2" xfId="5726"/>
    <cellStyle name="Normal 5 5 2 2 2 2 3" xfId="5727"/>
    <cellStyle name="Normal 5 5 2 2 2 3" xfId="5728"/>
    <cellStyle name="Normal 5 5 2 2 2 4" xfId="5729"/>
    <cellStyle name="Normal 5 5 2 2 3" xfId="1166"/>
    <cellStyle name="Normal 5 5 2 2 3 2" xfId="5730"/>
    <cellStyle name="Normal 5 5 2 2 3 3" xfId="5731"/>
    <cellStyle name="Normal 5 5 2 2 4" xfId="5732"/>
    <cellStyle name="Normal 5 5 2 2 5" xfId="5733"/>
    <cellStyle name="Normal 5 5 2 3" xfId="413"/>
    <cellStyle name="Normal 5 5 2 3 2" xfId="1168"/>
    <cellStyle name="Normal 5 5 2 3 2 2" xfId="5734"/>
    <cellStyle name="Normal 5 5 2 3 2 3" xfId="5735"/>
    <cellStyle name="Normal 5 5 2 3 3" xfId="5736"/>
    <cellStyle name="Normal 5 5 2 3 4" xfId="5737"/>
    <cellStyle name="Normal 5 5 2 4" xfId="1165"/>
    <cellStyle name="Normal 5 5 2 4 2" xfId="5738"/>
    <cellStyle name="Normal 5 5 2 4 3" xfId="5739"/>
    <cellStyle name="Normal 5 5 2 5" xfId="5740"/>
    <cellStyle name="Normal 5 5 2 6" xfId="5741"/>
    <cellStyle name="Normal 5 5 3" xfId="414"/>
    <cellStyle name="Normal 5 5 3 2" xfId="415"/>
    <cellStyle name="Normal 5 5 3 2 2" xfId="1170"/>
    <cellStyle name="Normal 5 5 3 2 2 2" xfId="5742"/>
    <cellStyle name="Normal 5 5 3 2 2 3" xfId="5743"/>
    <cellStyle name="Normal 5 5 3 2 3" xfId="5744"/>
    <cellStyle name="Normal 5 5 3 2 4" xfId="5745"/>
    <cellStyle name="Normal 5 5 3 3" xfId="1169"/>
    <cellStyle name="Normal 5 5 3 3 2" xfId="5746"/>
    <cellStyle name="Normal 5 5 3 3 3" xfId="5747"/>
    <cellStyle name="Normal 5 5 3 4" xfId="5748"/>
    <cellStyle name="Normal 5 5 3 5" xfId="5749"/>
    <cellStyle name="Normal 5 5 4" xfId="416"/>
    <cellStyle name="Normal 5 5 4 2" xfId="1171"/>
    <cellStyle name="Normal 5 5 4 2 2" xfId="5750"/>
    <cellStyle name="Normal 5 5 4 2 3" xfId="5751"/>
    <cellStyle name="Normal 5 5 4 3" xfId="5752"/>
    <cellStyle name="Normal 5 5 4 4" xfId="5753"/>
    <cellStyle name="Normal 5 5 5" xfId="1164"/>
    <cellStyle name="Normal 5 5 5 2" xfId="5754"/>
    <cellStyle name="Normal 5 5 5 3" xfId="5755"/>
    <cellStyle name="Normal 5 5 6" xfId="5756"/>
    <cellStyle name="Normal 5 5 7" xfId="5757"/>
    <cellStyle name="Normal 5 6" xfId="417"/>
    <cellStyle name="Normal 5 6 2" xfId="418"/>
    <cellStyle name="Normal 5 6 2 2" xfId="419"/>
    <cellStyle name="Normal 5 6 2 2 2" xfId="1174"/>
    <cellStyle name="Normal 5 6 2 2 2 2" xfId="5758"/>
    <cellStyle name="Normal 5 6 2 2 2 3" xfId="5759"/>
    <cellStyle name="Normal 5 6 2 2 3" xfId="5760"/>
    <cellStyle name="Normal 5 6 2 2 4" xfId="5761"/>
    <cellStyle name="Normal 5 6 2 3" xfId="1173"/>
    <cellStyle name="Normal 5 6 2 3 2" xfId="5762"/>
    <cellStyle name="Normal 5 6 2 3 3" xfId="5763"/>
    <cellStyle name="Normal 5 6 2 4" xfId="5764"/>
    <cellStyle name="Normal 5 6 2 5" xfId="5765"/>
    <cellStyle name="Normal 5 6 3" xfId="420"/>
    <cellStyle name="Normal 5 6 3 2" xfId="1175"/>
    <cellStyle name="Normal 5 6 3 2 2" xfId="5766"/>
    <cellStyle name="Normal 5 6 3 2 3" xfId="5767"/>
    <cellStyle name="Normal 5 6 3 3" xfId="5768"/>
    <cellStyle name="Normal 5 6 3 4" xfId="5769"/>
    <cellStyle name="Normal 5 6 4" xfId="1172"/>
    <cellStyle name="Normal 5 6 4 2" xfId="5770"/>
    <cellStyle name="Normal 5 6 4 3" xfId="5771"/>
    <cellStyle name="Normal 5 6 5" xfId="5772"/>
    <cellStyle name="Normal 5 6 6" xfId="5773"/>
    <cellStyle name="Normal 5 7" xfId="421"/>
    <cellStyle name="Normal 5 7 2" xfId="422"/>
    <cellStyle name="Normal 5 7 2 2" xfId="1177"/>
    <cellStyle name="Normal 5 7 2 2 2" xfId="5774"/>
    <cellStyle name="Normal 5 7 2 2 3" xfId="5775"/>
    <cellStyle name="Normal 5 7 2 3" xfId="5776"/>
    <cellStyle name="Normal 5 7 2 4" xfId="5777"/>
    <cellStyle name="Normal 5 7 3" xfId="1176"/>
    <cellStyle name="Normal 5 7 3 2" xfId="5778"/>
    <cellStyle name="Normal 5 7 3 3" xfId="5779"/>
    <cellStyle name="Normal 5 7 4" xfId="5780"/>
    <cellStyle name="Normal 5 7 5" xfId="5781"/>
    <cellStyle name="Normal 5 8" xfId="423"/>
    <cellStyle name="Normal 5 8 2" xfId="1178"/>
    <cellStyle name="Normal 5 8 2 2" xfId="5782"/>
    <cellStyle name="Normal 5 8 2 3" xfId="5783"/>
    <cellStyle name="Normal 5 8 3" xfId="5784"/>
    <cellStyle name="Normal 5 8 4" xfId="5785"/>
    <cellStyle name="Normal 5 9" xfId="1083"/>
    <cellStyle name="Normal 5 9 2" xfId="5786"/>
    <cellStyle name="Normal 5 9 3" xfId="5787"/>
    <cellStyle name="Normal 50" xfId="1553"/>
    <cellStyle name="Normal 50 2" xfId="5788"/>
    <cellStyle name="Normal 50 3" xfId="5789"/>
    <cellStyle name="Normal 51" xfId="1569"/>
    <cellStyle name="Normal 51 2" xfId="5790"/>
    <cellStyle name="Normal 51 3" xfId="5791"/>
    <cellStyle name="Normal 52" xfId="1556"/>
    <cellStyle name="Normal 52 2" xfId="5792"/>
    <cellStyle name="Normal 52 3" xfId="5793"/>
    <cellStyle name="Normal 53" xfId="1570"/>
    <cellStyle name="Normal 53 2" xfId="5794"/>
    <cellStyle name="Normal 53 3" xfId="5795"/>
    <cellStyle name="Normal 54" xfId="1554"/>
    <cellStyle name="Normal 54 2" xfId="5796"/>
    <cellStyle name="Normal 54 3" xfId="5797"/>
    <cellStyle name="Normal 55" xfId="1574"/>
    <cellStyle name="Normal 55 2" xfId="5798"/>
    <cellStyle name="Normal 55 3" xfId="5799"/>
    <cellStyle name="Normal 56" xfId="1563"/>
    <cellStyle name="Normal 56 2" xfId="5800"/>
    <cellStyle name="Normal 56 3" xfId="5801"/>
    <cellStyle name="Normal 57" xfId="1559"/>
    <cellStyle name="Normal 57 2" xfId="5802"/>
    <cellStyle name="Normal 57 3" xfId="5803"/>
    <cellStyle name="Normal 58" xfId="1558"/>
    <cellStyle name="Normal 58 2" xfId="5804"/>
    <cellStyle name="Normal 58 3" xfId="5805"/>
    <cellStyle name="Normal 59" xfId="1564"/>
    <cellStyle name="Normal 59 2" xfId="5806"/>
    <cellStyle name="Normal 59 3" xfId="5807"/>
    <cellStyle name="Normal 6" xfId="424"/>
    <cellStyle name="Normal 6 10" xfId="5808"/>
    <cellStyle name="Normal 6 2" xfId="425"/>
    <cellStyle name="Normal 6 2 2" xfId="426"/>
    <cellStyle name="Normal 6 2 2 2" xfId="427"/>
    <cellStyle name="Normal 6 2 2 2 2" xfId="428"/>
    <cellStyle name="Normal 6 2 2 2 2 2" xfId="429"/>
    <cellStyle name="Normal 6 2 2 2 2 2 2" xfId="1184"/>
    <cellStyle name="Normal 6 2 2 2 2 2 2 2" xfId="5809"/>
    <cellStyle name="Normal 6 2 2 2 2 2 2 3" xfId="5810"/>
    <cellStyle name="Normal 6 2 2 2 2 2 3" xfId="5811"/>
    <cellStyle name="Normal 6 2 2 2 2 2 4" xfId="5812"/>
    <cellStyle name="Normal 6 2 2 2 2 3" xfId="1183"/>
    <cellStyle name="Normal 6 2 2 2 2 3 2" xfId="5813"/>
    <cellStyle name="Normal 6 2 2 2 2 3 3" xfId="5814"/>
    <cellStyle name="Normal 6 2 2 2 2 4" xfId="5815"/>
    <cellStyle name="Normal 6 2 2 2 2 5" xfId="5816"/>
    <cellStyle name="Normal 6 2 2 2 3" xfId="430"/>
    <cellStyle name="Normal 6 2 2 2 3 2" xfId="1185"/>
    <cellStyle name="Normal 6 2 2 2 3 2 2" xfId="5817"/>
    <cellStyle name="Normal 6 2 2 2 3 2 3" xfId="5818"/>
    <cellStyle name="Normal 6 2 2 2 3 3" xfId="5819"/>
    <cellStyle name="Normal 6 2 2 2 3 4" xfId="5820"/>
    <cellStyle name="Normal 6 2 2 2 4" xfId="1182"/>
    <cellStyle name="Normal 6 2 2 2 4 2" xfId="5821"/>
    <cellStyle name="Normal 6 2 2 2 4 3" xfId="5822"/>
    <cellStyle name="Normal 6 2 2 2 5" xfId="5823"/>
    <cellStyle name="Normal 6 2 2 2 6" xfId="5824"/>
    <cellStyle name="Normal 6 2 2 3" xfId="431"/>
    <cellStyle name="Normal 6 2 2 3 2" xfId="432"/>
    <cellStyle name="Normal 6 2 2 3 2 2" xfId="1187"/>
    <cellStyle name="Normal 6 2 2 3 2 2 2" xfId="5825"/>
    <cellStyle name="Normal 6 2 2 3 2 2 3" xfId="5826"/>
    <cellStyle name="Normal 6 2 2 3 2 3" xfId="5827"/>
    <cellStyle name="Normal 6 2 2 3 2 4" xfId="5828"/>
    <cellStyle name="Normal 6 2 2 3 3" xfId="1186"/>
    <cellStyle name="Normal 6 2 2 3 3 2" xfId="5829"/>
    <cellStyle name="Normal 6 2 2 3 3 3" xfId="5830"/>
    <cellStyle name="Normal 6 2 2 3 4" xfId="5831"/>
    <cellStyle name="Normal 6 2 2 3 5" xfId="5832"/>
    <cellStyle name="Normal 6 2 2 4" xfId="433"/>
    <cellStyle name="Normal 6 2 2 4 2" xfId="1188"/>
    <cellStyle name="Normal 6 2 2 4 2 2" xfId="5833"/>
    <cellStyle name="Normal 6 2 2 4 2 3" xfId="5834"/>
    <cellStyle name="Normal 6 2 2 4 3" xfId="5835"/>
    <cellStyle name="Normal 6 2 2 4 4" xfId="5836"/>
    <cellStyle name="Normal 6 2 2 5" xfId="1181"/>
    <cellStyle name="Normal 6 2 2 5 2" xfId="5837"/>
    <cellStyle name="Normal 6 2 2 5 3" xfId="5838"/>
    <cellStyle name="Normal 6 2 2 6" xfId="5839"/>
    <cellStyle name="Normal 6 2 2 7" xfId="5840"/>
    <cellStyle name="Normal 6 2 3" xfId="434"/>
    <cellStyle name="Normal 6 2 3 2" xfId="435"/>
    <cellStyle name="Normal 6 2 3 2 2" xfId="436"/>
    <cellStyle name="Normal 6 2 3 2 2 2" xfId="1191"/>
    <cellStyle name="Normal 6 2 3 2 2 2 2" xfId="5841"/>
    <cellStyle name="Normal 6 2 3 2 2 2 3" xfId="5842"/>
    <cellStyle name="Normal 6 2 3 2 2 3" xfId="5843"/>
    <cellStyle name="Normal 6 2 3 2 2 4" xfId="5844"/>
    <cellStyle name="Normal 6 2 3 2 3" xfId="1190"/>
    <cellStyle name="Normal 6 2 3 2 3 2" xfId="5845"/>
    <cellStyle name="Normal 6 2 3 2 3 3" xfId="5846"/>
    <cellStyle name="Normal 6 2 3 2 4" xfId="5847"/>
    <cellStyle name="Normal 6 2 3 2 5" xfId="5848"/>
    <cellStyle name="Normal 6 2 3 3" xfId="437"/>
    <cellStyle name="Normal 6 2 3 3 2" xfId="1192"/>
    <cellStyle name="Normal 6 2 3 3 2 2" xfId="5849"/>
    <cellStyle name="Normal 6 2 3 3 2 3" xfId="5850"/>
    <cellStyle name="Normal 6 2 3 3 3" xfId="5851"/>
    <cellStyle name="Normal 6 2 3 3 4" xfId="5852"/>
    <cellStyle name="Normal 6 2 3 4" xfId="1189"/>
    <cellStyle name="Normal 6 2 3 4 2" xfId="5853"/>
    <cellStyle name="Normal 6 2 3 4 3" xfId="5854"/>
    <cellStyle name="Normal 6 2 3 5" xfId="5855"/>
    <cellStyle name="Normal 6 2 3 6" xfId="5856"/>
    <cellStyle name="Normal 6 2 4" xfId="438"/>
    <cellStyle name="Normal 6 2 4 2" xfId="439"/>
    <cellStyle name="Normal 6 2 4 2 2" xfId="1194"/>
    <cellStyle name="Normal 6 2 4 2 2 2" xfId="5857"/>
    <cellStyle name="Normal 6 2 4 2 2 3" xfId="5858"/>
    <cellStyle name="Normal 6 2 4 2 3" xfId="5859"/>
    <cellStyle name="Normal 6 2 4 2 4" xfId="5860"/>
    <cellStyle name="Normal 6 2 4 3" xfId="1193"/>
    <cellStyle name="Normal 6 2 4 3 2" xfId="5861"/>
    <cellStyle name="Normal 6 2 4 3 3" xfId="5862"/>
    <cellStyle name="Normal 6 2 4 4" xfId="5863"/>
    <cellStyle name="Normal 6 2 4 5" xfId="5864"/>
    <cellStyle name="Normal 6 2 5" xfId="440"/>
    <cellStyle name="Normal 6 2 5 2" xfId="1195"/>
    <cellStyle name="Normal 6 2 5 2 2" xfId="5865"/>
    <cellStyle name="Normal 6 2 5 2 3" xfId="5866"/>
    <cellStyle name="Normal 6 2 5 3" xfId="5867"/>
    <cellStyle name="Normal 6 2 5 4" xfId="5868"/>
    <cellStyle name="Normal 6 2 6" xfId="1180"/>
    <cellStyle name="Normal 6 2 6 2" xfId="5869"/>
    <cellStyle name="Normal 6 2 6 3" xfId="5870"/>
    <cellStyle name="Normal 6 2 7" xfId="5871"/>
    <cellStyle name="Normal 6 2 8" xfId="5872"/>
    <cellStyle name="Normal 6 3" xfId="441"/>
    <cellStyle name="Normal 6 3 2" xfId="442"/>
    <cellStyle name="Normal 6 3 2 2" xfId="443"/>
    <cellStyle name="Normal 6 3 2 2 2" xfId="444"/>
    <cellStyle name="Normal 6 3 2 2 2 2" xfId="445"/>
    <cellStyle name="Normal 6 3 2 2 2 2 2" xfId="1200"/>
    <cellStyle name="Normal 6 3 2 2 2 2 2 2" xfId="5873"/>
    <cellStyle name="Normal 6 3 2 2 2 2 2 3" xfId="5874"/>
    <cellStyle name="Normal 6 3 2 2 2 2 3" xfId="5875"/>
    <cellStyle name="Normal 6 3 2 2 2 2 4" xfId="5876"/>
    <cellStyle name="Normal 6 3 2 2 2 3" xfId="1199"/>
    <cellStyle name="Normal 6 3 2 2 2 3 2" xfId="5877"/>
    <cellStyle name="Normal 6 3 2 2 2 3 3" xfId="5878"/>
    <cellStyle name="Normal 6 3 2 2 2 4" xfId="5879"/>
    <cellStyle name="Normal 6 3 2 2 2 5" xfId="5880"/>
    <cellStyle name="Normal 6 3 2 2 3" xfId="446"/>
    <cellStyle name="Normal 6 3 2 2 3 2" xfId="1201"/>
    <cellStyle name="Normal 6 3 2 2 3 2 2" xfId="5881"/>
    <cellStyle name="Normal 6 3 2 2 3 2 3" xfId="5882"/>
    <cellStyle name="Normal 6 3 2 2 3 3" xfId="5883"/>
    <cellStyle name="Normal 6 3 2 2 3 4" xfId="5884"/>
    <cellStyle name="Normal 6 3 2 2 4" xfId="1198"/>
    <cellStyle name="Normal 6 3 2 2 4 2" xfId="5885"/>
    <cellStyle name="Normal 6 3 2 2 4 3" xfId="5886"/>
    <cellStyle name="Normal 6 3 2 2 5" xfId="5887"/>
    <cellStyle name="Normal 6 3 2 2 6" xfId="5888"/>
    <cellStyle name="Normal 6 3 2 3" xfId="447"/>
    <cellStyle name="Normal 6 3 2 3 2" xfId="448"/>
    <cellStyle name="Normal 6 3 2 3 2 2" xfId="1203"/>
    <cellStyle name="Normal 6 3 2 3 2 2 2" xfId="5889"/>
    <cellStyle name="Normal 6 3 2 3 2 2 3" xfId="5890"/>
    <cellStyle name="Normal 6 3 2 3 2 3" xfId="5891"/>
    <cellStyle name="Normal 6 3 2 3 2 4" xfId="5892"/>
    <cellStyle name="Normal 6 3 2 3 3" xfId="1202"/>
    <cellStyle name="Normal 6 3 2 3 3 2" xfId="5893"/>
    <cellStyle name="Normal 6 3 2 3 3 3" xfId="5894"/>
    <cellStyle name="Normal 6 3 2 3 4" xfId="5895"/>
    <cellStyle name="Normal 6 3 2 3 5" xfId="5896"/>
    <cellStyle name="Normal 6 3 2 4" xfId="449"/>
    <cellStyle name="Normal 6 3 2 4 2" xfId="1204"/>
    <cellStyle name="Normal 6 3 2 4 2 2" xfId="5897"/>
    <cellStyle name="Normal 6 3 2 4 2 3" xfId="5898"/>
    <cellStyle name="Normal 6 3 2 4 3" xfId="5899"/>
    <cellStyle name="Normal 6 3 2 4 4" xfId="5900"/>
    <cellStyle name="Normal 6 3 2 5" xfId="1197"/>
    <cellStyle name="Normal 6 3 2 5 2" xfId="5901"/>
    <cellStyle name="Normal 6 3 2 5 3" xfId="5902"/>
    <cellStyle name="Normal 6 3 2 6" xfId="5903"/>
    <cellStyle name="Normal 6 3 2 7" xfId="5904"/>
    <cellStyle name="Normal 6 3 3" xfId="450"/>
    <cellStyle name="Normal 6 3 3 2" xfId="451"/>
    <cellStyle name="Normal 6 3 3 2 2" xfId="452"/>
    <cellStyle name="Normal 6 3 3 2 2 2" xfId="1207"/>
    <cellStyle name="Normal 6 3 3 2 2 2 2" xfId="5905"/>
    <cellStyle name="Normal 6 3 3 2 2 2 3" xfId="5906"/>
    <cellStyle name="Normal 6 3 3 2 2 3" xfId="5907"/>
    <cellStyle name="Normal 6 3 3 2 2 4" xfId="5908"/>
    <cellStyle name="Normal 6 3 3 2 3" xfId="1206"/>
    <cellStyle name="Normal 6 3 3 2 3 2" xfId="5909"/>
    <cellStyle name="Normal 6 3 3 2 3 3" xfId="5910"/>
    <cellStyle name="Normal 6 3 3 2 4" xfId="5911"/>
    <cellStyle name="Normal 6 3 3 2 5" xfId="5912"/>
    <cellStyle name="Normal 6 3 3 3" xfId="453"/>
    <cellStyle name="Normal 6 3 3 3 2" xfId="1208"/>
    <cellStyle name="Normal 6 3 3 3 2 2" xfId="5913"/>
    <cellStyle name="Normal 6 3 3 3 2 3" xfId="5914"/>
    <cellStyle name="Normal 6 3 3 3 3" xfId="5915"/>
    <cellStyle name="Normal 6 3 3 3 4" xfId="5916"/>
    <cellStyle name="Normal 6 3 3 4" xfId="1205"/>
    <cellStyle name="Normal 6 3 3 4 2" xfId="5917"/>
    <cellStyle name="Normal 6 3 3 4 3" xfId="5918"/>
    <cellStyle name="Normal 6 3 3 5" xfId="5919"/>
    <cellStyle name="Normal 6 3 3 6" xfId="5920"/>
    <cellStyle name="Normal 6 3 4" xfId="454"/>
    <cellStyle name="Normal 6 3 4 2" xfId="455"/>
    <cellStyle name="Normal 6 3 4 2 2" xfId="1210"/>
    <cellStyle name="Normal 6 3 4 2 2 2" xfId="5921"/>
    <cellStyle name="Normal 6 3 4 2 2 3" xfId="5922"/>
    <cellStyle name="Normal 6 3 4 2 3" xfId="5923"/>
    <cellStyle name="Normal 6 3 4 2 4" xfId="5924"/>
    <cellStyle name="Normal 6 3 4 3" xfId="1209"/>
    <cellStyle name="Normal 6 3 4 3 2" xfId="5925"/>
    <cellStyle name="Normal 6 3 4 3 3" xfId="5926"/>
    <cellStyle name="Normal 6 3 4 4" xfId="5927"/>
    <cellStyle name="Normal 6 3 4 5" xfId="5928"/>
    <cellStyle name="Normal 6 3 5" xfId="456"/>
    <cellStyle name="Normal 6 3 5 2" xfId="1211"/>
    <cellStyle name="Normal 6 3 5 2 2" xfId="5929"/>
    <cellStyle name="Normal 6 3 5 2 3" xfId="5930"/>
    <cellStyle name="Normal 6 3 5 3" xfId="5931"/>
    <cellStyle name="Normal 6 3 5 4" xfId="5932"/>
    <cellStyle name="Normal 6 3 6" xfId="1196"/>
    <cellStyle name="Normal 6 3 6 2" xfId="5933"/>
    <cellStyle name="Normal 6 3 6 3" xfId="5934"/>
    <cellStyle name="Normal 6 3 7" xfId="5935"/>
    <cellStyle name="Normal 6 3 8" xfId="5936"/>
    <cellStyle name="Normal 6 4" xfId="457"/>
    <cellStyle name="Normal 6 4 2" xfId="458"/>
    <cellStyle name="Normal 6 4 2 2" xfId="459"/>
    <cellStyle name="Normal 6 4 2 2 2" xfId="460"/>
    <cellStyle name="Normal 6 4 2 2 2 2" xfId="1215"/>
    <cellStyle name="Normal 6 4 2 2 2 2 2" xfId="5937"/>
    <cellStyle name="Normal 6 4 2 2 2 2 3" xfId="5938"/>
    <cellStyle name="Normal 6 4 2 2 2 3" xfId="5939"/>
    <cellStyle name="Normal 6 4 2 2 2 4" xfId="5940"/>
    <cellStyle name="Normal 6 4 2 2 3" xfId="1214"/>
    <cellStyle name="Normal 6 4 2 2 3 2" xfId="5941"/>
    <cellStyle name="Normal 6 4 2 2 3 3" xfId="5942"/>
    <cellStyle name="Normal 6 4 2 2 4" xfId="5943"/>
    <cellStyle name="Normal 6 4 2 2 5" xfId="5944"/>
    <cellStyle name="Normal 6 4 2 3" xfId="461"/>
    <cellStyle name="Normal 6 4 2 3 2" xfId="1216"/>
    <cellStyle name="Normal 6 4 2 3 2 2" xfId="5945"/>
    <cellStyle name="Normal 6 4 2 3 2 3" xfId="5946"/>
    <cellStyle name="Normal 6 4 2 3 3" xfId="5947"/>
    <cellStyle name="Normal 6 4 2 3 4" xfId="5948"/>
    <cellStyle name="Normal 6 4 2 4" xfId="1213"/>
    <cellStyle name="Normal 6 4 2 4 2" xfId="5949"/>
    <cellStyle name="Normal 6 4 2 4 3" xfId="5950"/>
    <cellStyle name="Normal 6 4 2 5" xfId="5951"/>
    <cellStyle name="Normal 6 4 2 6" xfId="5952"/>
    <cellStyle name="Normal 6 4 3" xfId="462"/>
    <cellStyle name="Normal 6 4 3 2" xfId="463"/>
    <cellStyle name="Normal 6 4 3 2 2" xfId="1218"/>
    <cellStyle name="Normal 6 4 3 2 2 2" xfId="5953"/>
    <cellStyle name="Normal 6 4 3 2 2 3" xfId="5954"/>
    <cellStyle name="Normal 6 4 3 2 3" xfId="5955"/>
    <cellStyle name="Normal 6 4 3 2 4" xfId="5956"/>
    <cellStyle name="Normal 6 4 3 3" xfId="1217"/>
    <cellStyle name="Normal 6 4 3 3 2" xfId="5957"/>
    <cellStyle name="Normal 6 4 3 3 3" xfId="5958"/>
    <cellStyle name="Normal 6 4 3 4" xfId="5959"/>
    <cellStyle name="Normal 6 4 3 5" xfId="5960"/>
    <cellStyle name="Normal 6 4 4" xfId="464"/>
    <cellStyle name="Normal 6 4 4 2" xfId="1219"/>
    <cellStyle name="Normal 6 4 4 2 2" xfId="5961"/>
    <cellStyle name="Normal 6 4 4 2 3" xfId="5962"/>
    <cellStyle name="Normal 6 4 4 3" xfId="5963"/>
    <cellStyle name="Normal 6 4 4 4" xfId="5964"/>
    <cellStyle name="Normal 6 4 5" xfId="1212"/>
    <cellStyle name="Normal 6 4 5 2" xfId="5965"/>
    <cellStyle name="Normal 6 4 5 3" xfId="5966"/>
    <cellStyle name="Normal 6 4 6" xfId="5967"/>
    <cellStyle name="Normal 6 4 7" xfId="5968"/>
    <cellStyle name="Normal 6 5" xfId="465"/>
    <cellStyle name="Normal 6 5 2" xfId="466"/>
    <cellStyle name="Normal 6 5 2 2" xfId="467"/>
    <cellStyle name="Normal 6 5 2 2 2" xfId="1222"/>
    <cellStyle name="Normal 6 5 2 2 2 2" xfId="5969"/>
    <cellStyle name="Normal 6 5 2 2 2 3" xfId="5970"/>
    <cellStyle name="Normal 6 5 2 2 3" xfId="5971"/>
    <cellStyle name="Normal 6 5 2 2 4" xfId="5972"/>
    <cellStyle name="Normal 6 5 2 3" xfId="1221"/>
    <cellStyle name="Normal 6 5 2 3 2" xfId="5973"/>
    <cellStyle name="Normal 6 5 2 3 3" xfId="5974"/>
    <cellStyle name="Normal 6 5 2 4" xfId="5975"/>
    <cellStyle name="Normal 6 5 2 5" xfId="5976"/>
    <cellStyle name="Normal 6 5 3" xfId="468"/>
    <cellStyle name="Normal 6 5 3 2" xfId="1223"/>
    <cellStyle name="Normal 6 5 3 2 2" xfId="5977"/>
    <cellStyle name="Normal 6 5 3 2 3" xfId="5978"/>
    <cellStyle name="Normal 6 5 3 3" xfId="5979"/>
    <cellStyle name="Normal 6 5 3 4" xfId="5980"/>
    <cellStyle name="Normal 6 5 4" xfId="1220"/>
    <cellStyle name="Normal 6 5 4 2" xfId="5981"/>
    <cellStyle name="Normal 6 5 4 3" xfId="5982"/>
    <cellStyle name="Normal 6 5 5" xfId="5983"/>
    <cellStyle name="Normal 6 5 6" xfId="5984"/>
    <cellStyle name="Normal 6 6" xfId="469"/>
    <cellStyle name="Normal 6 6 2" xfId="470"/>
    <cellStyle name="Normal 6 6 2 2" xfId="1225"/>
    <cellStyle name="Normal 6 6 2 2 2" xfId="5985"/>
    <cellStyle name="Normal 6 6 2 2 3" xfId="5986"/>
    <cellStyle name="Normal 6 6 2 3" xfId="5987"/>
    <cellStyle name="Normal 6 6 2 4" xfId="5988"/>
    <cellStyle name="Normal 6 6 3" xfId="1224"/>
    <cellStyle name="Normal 6 6 3 2" xfId="5989"/>
    <cellStyle name="Normal 6 6 3 3" xfId="5990"/>
    <cellStyle name="Normal 6 6 4" xfId="5991"/>
    <cellStyle name="Normal 6 6 5" xfId="5992"/>
    <cellStyle name="Normal 6 7" xfId="471"/>
    <cellStyle name="Normal 6 7 2" xfId="1226"/>
    <cellStyle name="Normal 6 7 2 2" xfId="5993"/>
    <cellStyle name="Normal 6 7 2 3" xfId="5994"/>
    <cellStyle name="Normal 6 7 3" xfId="5995"/>
    <cellStyle name="Normal 6 7 4" xfId="5996"/>
    <cellStyle name="Normal 6 8" xfId="1179"/>
    <cellStyle name="Normal 6 8 2" xfId="5997"/>
    <cellStyle name="Normal 6 8 3" xfId="5998"/>
    <cellStyle name="Normal 6 9" xfId="5999"/>
    <cellStyle name="Normal 60" xfId="1555"/>
    <cellStyle name="Normal 60 2" xfId="6000"/>
    <cellStyle name="Normal 60 3" xfId="6001"/>
    <cellStyle name="Normal 61" xfId="1573"/>
    <cellStyle name="Normal 61 2" xfId="6002"/>
    <cellStyle name="Normal 61 3" xfId="6003"/>
    <cellStyle name="Normal 62" xfId="1572"/>
    <cellStyle name="Normal 62 2" xfId="6004"/>
    <cellStyle name="Normal 62 3" xfId="6005"/>
    <cellStyle name="Normal 63" xfId="1562"/>
    <cellStyle name="Normal 63 2" xfId="6006"/>
    <cellStyle name="Normal 63 3" xfId="6007"/>
    <cellStyle name="Normal 64" xfId="1571"/>
    <cellStyle name="Normal 64 2" xfId="6008"/>
    <cellStyle name="Normal 64 3" xfId="6009"/>
    <cellStyle name="Normal 65" xfId="1567"/>
    <cellStyle name="Normal 65 2" xfId="6010"/>
    <cellStyle name="Normal 65 3" xfId="6011"/>
    <cellStyle name="Normal 66" xfId="1566"/>
    <cellStyle name="Normal 66 2" xfId="6012"/>
    <cellStyle name="Normal 66 3" xfId="6013"/>
    <cellStyle name="Normal 67" xfId="1561"/>
    <cellStyle name="Normal 67 2" xfId="6014"/>
    <cellStyle name="Normal 67 3" xfId="6015"/>
    <cellStyle name="Normal 68" xfId="1557"/>
    <cellStyle name="Normal 68 2" xfId="6016"/>
    <cellStyle name="Normal 68 3" xfId="6017"/>
    <cellStyle name="Normal 69" xfId="1565"/>
    <cellStyle name="Normal 69 2" xfId="6018"/>
    <cellStyle name="Normal 69 3" xfId="6019"/>
    <cellStyle name="Normal 7" xfId="472"/>
    <cellStyle name="Normal 7 2" xfId="473"/>
    <cellStyle name="Normal 7 2 2" xfId="474"/>
    <cellStyle name="Normal 7 2 2 2" xfId="475"/>
    <cellStyle name="Normal 7 2 2 2 2" xfId="476"/>
    <cellStyle name="Normal 7 2 2 2 2 2" xfId="477"/>
    <cellStyle name="Normal 7 2 2 2 2 2 2" xfId="1232"/>
    <cellStyle name="Normal 7 2 2 2 2 2 2 2" xfId="6020"/>
    <cellStyle name="Normal 7 2 2 2 2 2 2 3" xfId="6021"/>
    <cellStyle name="Normal 7 2 2 2 2 2 3" xfId="6022"/>
    <cellStyle name="Normal 7 2 2 2 2 2 4" xfId="6023"/>
    <cellStyle name="Normal 7 2 2 2 2 3" xfId="1231"/>
    <cellStyle name="Normal 7 2 2 2 2 3 2" xfId="6024"/>
    <cellStyle name="Normal 7 2 2 2 2 3 3" xfId="6025"/>
    <cellStyle name="Normal 7 2 2 2 2 4" xfId="6026"/>
    <cellStyle name="Normal 7 2 2 2 2 5" xfId="6027"/>
    <cellStyle name="Normal 7 2 2 2 3" xfId="478"/>
    <cellStyle name="Normal 7 2 2 2 3 2" xfId="1233"/>
    <cellStyle name="Normal 7 2 2 2 3 2 2" xfId="6028"/>
    <cellStyle name="Normal 7 2 2 2 3 2 3" xfId="6029"/>
    <cellStyle name="Normal 7 2 2 2 3 3" xfId="6030"/>
    <cellStyle name="Normal 7 2 2 2 3 4" xfId="6031"/>
    <cellStyle name="Normal 7 2 2 2 4" xfId="1230"/>
    <cellStyle name="Normal 7 2 2 2 4 2" xfId="6032"/>
    <cellStyle name="Normal 7 2 2 2 4 3" xfId="6033"/>
    <cellStyle name="Normal 7 2 2 2 5" xfId="6034"/>
    <cellStyle name="Normal 7 2 2 2 6" xfId="6035"/>
    <cellStyle name="Normal 7 2 2 3" xfId="479"/>
    <cellStyle name="Normal 7 2 2 3 2" xfId="480"/>
    <cellStyle name="Normal 7 2 2 3 2 2" xfId="1235"/>
    <cellStyle name="Normal 7 2 2 3 2 2 2" xfId="6036"/>
    <cellStyle name="Normal 7 2 2 3 2 2 3" xfId="6037"/>
    <cellStyle name="Normal 7 2 2 3 2 3" xfId="6038"/>
    <cellStyle name="Normal 7 2 2 3 2 4" xfId="6039"/>
    <cellStyle name="Normal 7 2 2 3 3" xfId="1234"/>
    <cellStyle name="Normal 7 2 2 3 3 2" xfId="6040"/>
    <cellStyle name="Normal 7 2 2 3 3 3" xfId="6041"/>
    <cellStyle name="Normal 7 2 2 3 4" xfId="6042"/>
    <cellStyle name="Normal 7 2 2 3 5" xfId="6043"/>
    <cellStyle name="Normal 7 2 2 4" xfId="481"/>
    <cellStyle name="Normal 7 2 2 4 2" xfId="1236"/>
    <cellStyle name="Normal 7 2 2 4 2 2" xfId="6044"/>
    <cellStyle name="Normal 7 2 2 4 2 3" xfId="6045"/>
    <cellStyle name="Normal 7 2 2 4 3" xfId="6046"/>
    <cellStyle name="Normal 7 2 2 4 4" xfId="6047"/>
    <cellStyle name="Normal 7 2 2 5" xfId="1229"/>
    <cellStyle name="Normal 7 2 2 5 2" xfId="6048"/>
    <cellStyle name="Normal 7 2 2 5 3" xfId="6049"/>
    <cellStyle name="Normal 7 2 2 6" xfId="6050"/>
    <cellStyle name="Normal 7 2 2 7" xfId="6051"/>
    <cellStyle name="Normal 7 2 3" xfId="482"/>
    <cellStyle name="Normal 7 2 3 2" xfId="483"/>
    <cellStyle name="Normal 7 2 3 2 2" xfId="484"/>
    <cellStyle name="Normal 7 2 3 2 2 2" xfId="1239"/>
    <cellStyle name="Normal 7 2 3 2 2 2 2" xfId="6052"/>
    <cellStyle name="Normal 7 2 3 2 2 2 3" xfId="6053"/>
    <cellStyle name="Normal 7 2 3 2 2 3" xfId="6054"/>
    <cellStyle name="Normal 7 2 3 2 2 4" xfId="6055"/>
    <cellStyle name="Normal 7 2 3 2 3" xfId="1238"/>
    <cellStyle name="Normal 7 2 3 2 3 2" xfId="6056"/>
    <cellStyle name="Normal 7 2 3 2 3 3" xfId="6057"/>
    <cellStyle name="Normal 7 2 3 2 4" xfId="6058"/>
    <cellStyle name="Normal 7 2 3 2 5" xfId="6059"/>
    <cellStyle name="Normal 7 2 3 3" xfId="485"/>
    <cellStyle name="Normal 7 2 3 3 2" xfId="1240"/>
    <cellStyle name="Normal 7 2 3 3 2 2" xfId="6060"/>
    <cellStyle name="Normal 7 2 3 3 2 3" xfId="6061"/>
    <cellStyle name="Normal 7 2 3 3 3" xfId="6062"/>
    <cellStyle name="Normal 7 2 3 3 4" xfId="6063"/>
    <cellStyle name="Normal 7 2 3 4" xfId="1237"/>
    <cellStyle name="Normal 7 2 3 4 2" xfId="6064"/>
    <cellStyle name="Normal 7 2 3 4 3" xfId="6065"/>
    <cellStyle name="Normal 7 2 3 5" xfId="6066"/>
    <cellStyle name="Normal 7 2 3 6" xfId="6067"/>
    <cellStyle name="Normal 7 2 4" xfId="486"/>
    <cellStyle name="Normal 7 2 4 2" xfId="487"/>
    <cellStyle name="Normal 7 2 4 2 2" xfId="1242"/>
    <cellStyle name="Normal 7 2 4 2 2 2" xfId="6068"/>
    <cellStyle name="Normal 7 2 4 2 2 3" xfId="6069"/>
    <cellStyle name="Normal 7 2 4 2 3" xfId="6070"/>
    <cellStyle name="Normal 7 2 4 2 4" xfId="6071"/>
    <cellStyle name="Normal 7 2 4 3" xfId="1241"/>
    <cellStyle name="Normal 7 2 4 3 2" xfId="6072"/>
    <cellStyle name="Normal 7 2 4 3 3" xfId="6073"/>
    <cellStyle name="Normal 7 2 4 4" xfId="6074"/>
    <cellStyle name="Normal 7 2 4 5" xfId="6075"/>
    <cellStyle name="Normal 7 2 5" xfId="488"/>
    <cellStyle name="Normal 7 2 5 2" xfId="1243"/>
    <cellStyle name="Normal 7 2 5 2 2" xfId="6076"/>
    <cellStyle name="Normal 7 2 5 2 3" xfId="6077"/>
    <cellStyle name="Normal 7 2 5 3" xfId="6078"/>
    <cellStyle name="Normal 7 2 5 4" xfId="6079"/>
    <cellStyle name="Normal 7 2 6" xfId="1228"/>
    <cellStyle name="Normal 7 2 6 2" xfId="6080"/>
    <cellStyle name="Normal 7 2 6 3" xfId="6081"/>
    <cellStyle name="Normal 7 2 7" xfId="6082"/>
    <cellStyle name="Normal 7 2 8" xfId="6083"/>
    <cellStyle name="Normal 7 3" xfId="489"/>
    <cellStyle name="Normal 7 3 2" xfId="490"/>
    <cellStyle name="Normal 7 3 2 2" xfId="491"/>
    <cellStyle name="Normal 7 3 2 2 2" xfId="492"/>
    <cellStyle name="Normal 7 3 2 2 2 2" xfId="1247"/>
    <cellStyle name="Normal 7 3 2 2 2 2 2" xfId="6084"/>
    <cellStyle name="Normal 7 3 2 2 2 2 3" xfId="6085"/>
    <cellStyle name="Normal 7 3 2 2 2 3" xfId="6086"/>
    <cellStyle name="Normal 7 3 2 2 2 4" xfId="6087"/>
    <cellStyle name="Normal 7 3 2 2 3" xfId="1246"/>
    <cellStyle name="Normal 7 3 2 2 3 2" xfId="6088"/>
    <cellStyle name="Normal 7 3 2 2 3 3" xfId="6089"/>
    <cellStyle name="Normal 7 3 2 2 4" xfId="6090"/>
    <cellStyle name="Normal 7 3 2 2 5" xfId="6091"/>
    <cellStyle name="Normal 7 3 2 3" xfId="493"/>
    <cellStyle name="Normal 7 3 2 3 2" xfId="1248"/>
    <cellStyle name="Normal 7 3 2 3 2 2" xfId="6092"/>
    <cellStyle name="Normal 7 3 2 3 2 3" xfId="6093"/>
    <cellStyle name="Normal 7 3 2 3 3" xfId="6094"/>
    <cellStyle name="Normal 7 3 2 3 4" xfId="6095"/>
    <cellStyle name="Normal 7 3 2 4" xfId="1245"/>
    <cellStyle name="Normal 7 3 2 4 2" xfId="6096"/>
    <cellStyle name="Normal 7 3 2 4 3" xfId="6097"/>
    <cellStyle name="Normal 7 3 2 5" xfId="6098"/>
    <cellStyle name="Normal 7 3 2 6" xfId="6099"/>
    <cellStyle name="Normal 7 3 3" xfId="494"/>
    <cellStyle name="Normal 7 3 3 2" xfId="495"/>
    <cellStyle name="Normal 7 3 3 2 2" xfId="1250"/>
    <cellStyle name="Normal 7 3 3 2 2 2" xfId="6100"/>
    <cellStyle name="Normal 7 3 3 2 2 3" xfId="6101"/>
    <cellStyle name="Normal 7 3 3 2 3" xfId="6102"/>
    <cellStyle name="Normal 7 3 3 2 4" xfId="6103"/>
    <cellStyle name="Normal 7 3 3 3" xfId="1249"/>
    <cellStyle name="Normal 7 3 3 3 2" xfId="6104"/>
    <cellStyle name="Normal 7 3 3 3 3" xfId="6105"/>
    <cellStyle name="Normal 7 3 3 4" xfId="6106"/>
    <cellStyle name="Normal 7 3 3 5" xfId="6107"/>
    <cellStyle name="Normal 7 3 4" xfId="496"/>
    <cellStyle name="Normal 7 3 4 2" xfId="1251"/>
    <cellStyle name="Normal 7 3 4 2 2" xfId="6108"/>
    <cellStyle name="Normal 7 3 4 2 3" xfId="6109"/>
    <cellStyle name="Normal 7 3 4 3" xfId="6110"/>
    <cellStyle name="Normal 7 3 4 4" xfId="6111"/>
    <cellStyle name="Normal 7 3 5" xfId="1244"/>
    <cellStyle name="Normal 7 3 5 2" xfId="6112"/>
    <cellStyle name="Normal 7 3 5 3" xfId="6113"/>
    <cellStyle name="Normal 7 3 6" xfId="6114"/>
    <cellStyle name="Normal 7 3 7" xfId="6115"/>
    <cellStyle name="Normal 7 4" xfId="497"/>
    <cellStyle name="Normal 7 4 2" xfId="498"/>
    <cellStyle name="Normal 7 4 2 2" xfId="499"/>
    <cellStyle name="Normal 7 4 2 2 2" xfId="1254"/>
    <cellStyle name="Normal 7 4 2 2 2 2" xfId="6116"/>
    <cellStyle name="Normal 7 4 2 2 2 3" xfId="6117"/>
    <cellStyle name="Normal 7 4 2 2 3" xfId="6118"/>
    <cellStyle name="Normal 7 4 2 2 4" xfId="6119"/>
    <cellStyle name="Normal 7 4 2 3" xfId="1253"/>
    <cellStyle name="Normal 7 4 2 3 2" xfId="6120"/>
    <cellStyle name="Normal 7 4 2 3 3" xfId="6121"/>
    <cellStyle name="Normal 7 4 2 4" xfId="6122"/>
    <cellStyle name="Normal 7 4 2 5" xfId="6123"/>
    <cellStyle name="Normal 7 4 3" xfId="500"/>
    <cellStyle name="Normal 7 4 3 2" xfId="1255"/>
    <cellStyle name="Normal 7 4 3 2 2" xfId="6124"/>
    <cellStyle name="Normal 7 4 3 2 3" xfId="6125"/>
    <cellStyle name="Normal 7 4 3 3" xfId="6126"/>
    <cellStyle name="Normal 7 4 3 4" xfId="6127"/>
    <cellStyle name="Normal 7 4 4" xfId="1252"/>
    <cellStyle name="Normal 7 4 4 2" xfId="6128"/>
    <cellStyle name="Normal 7 4 4 3" xfId="6129"/>
    <cellStyle name="Normal 7 4 5" xfId="6130"/>
    <cellStyle name="Normal 7 4 6" xfId="6131"/>
    <cellStyle name="Normal 7 5" xfId="501"/>
    <cellStyle name="Normal 7 5 2" xfId="502"/>
    <cellStyle name="Normal 7 5 2 2" xfId="1257"/>
    <cellStyle name="Normal 7 5 2 2 2" xfId="6132"/>
    <cellStyle name="Normal 7 5 2 2 3" xfId="6133"/>
    <cellStyle name="Normal 7 5 2 3" xfId="6134"/>
    <cellStyle name="Normal 7 5 2 4" xfId="6135"/>
    <cellStyle name="Normal 7 5 3" xfId="1256"/>
    <cellStyle name="Normal 7 5 3 2" xfId="6136"/>
    <cellStyle name="Normal 7 5 3 3" xfId="6137"/>
    <cellStyle name="Normal 7 5 4" xfId="6138"/>
    <cellStyle name="Normal 7 5 5" xfId="6139"/>
    <cellStyle name="Normal 7 6" xfId="503"/>
    <cellStyle name="Normal 7 6 2" xfId="1258"/>
    <cellStyle name="Normal 7 6 2 2" xfId="6140"/>
    <cellStyle name="Normal 7 6 2 3" xfId="6141"/>
    <cellStyle name="Normal 7 6 3" xfId="6142"/>
    <cellStyle name="Normal 7 6 4" xfId="6143"/>
    <cellStyle name="Normal 7 7" xfId="1227"/>
    <cellStyle name="Normal 7 7 2" xfId="6144"/>
    <cellStyle name="Normal 7 7 3" xfId="6145"/>
    <cellStyle name="Normal 7 8" xfId="6146"/>
    <cellStyle name="Normal 7 9" xfId="6147"/>
    <cellStyle name="Normal 70" xfId="1575"/>
    <cellStyle name="Normal 70 10" xfId="4073"/>
    <cellStyle name="Normal 70 11" xfId="4074"/>
    <cellStyle name="Normal 70 2" xfId="6148"/>
    <cellStyle name="Normal 70 3" xfId="6149"/>
    <cellStyle name="Normal 70 4" xfId="6150"/>
    <cellStyle name="Normal 70 5" xfId="6151"/>
    <cellStyle name="Normal 70 6" xfId="6152"/>
    <cellStyle name="Normal 70 7" xfId="6153"/>
    <cellStyle name="Normal 70 8" xfId="6154"/>
    <cellStyle name="Normal 70 9" xfId="6155"/>
    <cellStyle name="Normal 71" xfId="1576"/>
    <cellStyle name="Normal 72" xfId="1577"/>
    <cellStyle name="Normal 73" xfId="1578"/>
    <cellStyle name="Normal 74" xfId="1583"/>
    <cellStyle name="Normal 75" xfId="1587"/>
    <cellStyle name="Normal 76" xfId="1591"/>
    <cellStyle name="Normal 77" xfId="1588"/>
    <cellStyle name="Normal 78" xfId="1592"/>
    <cellStyle name="Normal 79" xfId="1589"/>
    <cellStyle name="Normal 8" xfId="504"/>
    <cellStyle name="Normal 8 2" xfId="505"/>
    <cellStyle name="Normal 8 2 2" xfId="506"/>
    <cellStyle name="Normal 8 2 2 2" xfId="507"/>
    <cellStyle name="Normal 8 2 2 2 2" xfId="508"/>
    <cellStyle name="Normal 8 2 2 2 2 2" xfId="509"/>
    <cellStyle name="Normal 8 2 2 2 2 2 2" xfId="1264"/>
    <cellStyle name="Normal 8 2 2 2 2 2 2 2" xfId="6156"/>
    <cellStyle name="Normal 8 2 2 2 2 2 2 3" xfId="6157"/>
    <cellStyle name="Normal 8 2 2 2 2 2 3" xfId="6158"/>
    <cellStyle name="Normal 8 2 2 2 2 2 4" xfId="6159"/>
    <cellStyle name="Normal 8 2 2 2 2 3" xfId="1263"/>
    <cellStyle name="Normal 8 2 2 2 2 3 2" xfId="6160"/>
    <cellStyle name="Normal 8 2 2 2 2 3 3" xfId="6161"/>
    <cellStyle name="Normal 8 2 2 2 2 4" xfId="6162"/>
    <cellStyle name="Normal 8 2 2 2 2 5" xfId="6163"/>
    <cellStyle name="Normal 8 2 2 2 3" xfId="510"/>
    <cellStyle name="Normal 8 2 2 2 3 2" xfId="1265"/>
    <cellStyle name="Normal 8 2 2 2 3 2 2" xfId="6164"/>
    <cellStyle name="Normal 8 2 2 2 3 2 3" xfId="6165"/>
    <cellStyle name="Normal 8 2 2 2 3 3" xfId="6166"/>
    <cellStyle name="Normal 8 2 2 2 3 4" xfId="6167"/>
    <cellStyle name="Normal 8 2 2 2 4" xfId="1262"/>
    <cellStyle name="Normal 8 2 2 2 4 2" xfId="6168"/>
    <cellStyle name="Normal 8 2 2 2 4 3" xfId="6169"/>
    <cellStyle name="Normal 8 2 2 2 5" xfId="6170"/>
    <cellStyle name="Normal 8 2 2 2 6" xfId="6171"/>
    <cellStyle name="Normal 8 2 2 3" xfId="511"/>
    <cellStyle name="Normal 8 2 2 3 2" xfId="512"/>
    <cellStyle name="Normal 8 2 2 3 2 2" xfId="1267"/>
    <cellStyle name="Normal 8 2 2 3 2 2 2" xfId="6172"/>
    <cellStyle name="Normal 8 2 2 3 2 2 3" xfId="6173"/>
    <cellStyle name="Normal 8 2 2 3 2 3" xfId="6174"/>
    <cellStyle name="Normal 8 2 2 3 2 4" xfId="6175"/>
    <cellStyle name="Normal 8 2 2 3 3" xfId="1266"/>
    <cellStyle name="Normal 8 2 2 3 3 2" xfId="6176"/>
    <cellStyle name="Normal 8 2 2 3 3 3" xfId="6177"/>
    <cellStyle name="Normal 8 2 2 3 4" xfId="6178"/>
    <cellStyle name="Normal 8 2 2 3 5" xfId="6179"/>
    <cellStyle name="Normal 8 2 2 4" xfId="513"/>
    <cellStyle name="Normal 8 2 2 4 2" xfId="1268"/>
    <cellStyle name="Normal 8 2 2 4 2 2" xfId="6180"/>
    <cellStyle name="Normal 8 2 2 4 2 3" xfId="6181"/>
    <cellStyle name="Normal 8 2 2 4 3" xfId="6182"/>
    <cellStyle name="Normal 8 2 2 4 4" xfId="6183"/>
    <cellStyle name="Normal 8 2 2 5" xfId="1261"/>
    <cellStyle name="Normal 8 2 2 5 2" xfId="6184"/>
    <cellStyle name="Normal 8 2 2 5 3" xfId="6185"/>
    <cellStyle name="Normal 8 2 2 6" xfId="6186"/>
    <cellStyle name="Normal 8 2 2 7" xfId="6187"/>
    <cellStyle name="Normal 8 2 3" xfId="514"/>
    <cellStyle name="Normal 8 2 3 2" xfId="515"/>
    <cellStyle name="Normal 8 2 3 2 2" xfId="516"/>
    <cellStyle name="Normal 8 2 3 2 2 2" xfId="1271"/>
    <cellStyle name="Normal 8 2 3 2 2 2 2" xfId="6188"/>
    <cellStyle name="Normal 8 2 3 2 2 2 3" xfId="6189"/>
    <cellStyle name="Normal 8 2 3 2 2 3" xfId="6190"/>
    <cellStyle name="Normal 8 2 3 2 2 4" xfId="6191"/>
    <cellStyle name="Normal 8 2 3 2 3" xfId="1270"/>
    <cellStyle name="Normal 8 2 3 2 3 2" xfId="6192"/>
    <cellStyle name="Normal 8 2 3 2 3 3" xfId="6193"/>
    <cellStyle name="Normal 8 2 3 2 4" xfId="6194"/>
    <cellStyle name="Normal 8 2 3 2 5" xfId="6195"/>
    <cellStyle name="Normal 8 2 3 3" xfId="517"/>
    <cellStyle name="Normal 8 2 3 3 2" xfId="1272"/>
    <cellStyle name="Normal 8 2 3 3 2 2" xfId="6196"/>
    <cellStyle name="Normal 8 2 3 3 2 3" xfId="6197"/>
    <cellStyle name="Normal 8 2 3 3 3" xfId="6198"/>
    <cellStyle name="Normal 8 2 3 3 4" xfId="6199"/>
    <cellStyle name="Normal 8 2 3 4" xfId="1269"/>
    <cellStyle name="Normal 8 2 3 4 2" xfId="6200"/>
    <cellStyle name="Normal 8 2 3 4 3" xfId="6201"/>
    <cellStyle name="Normal 8 2 3 5" xfId="6202"/>
    <cellStyle name="Normal 8 2 3 6" xfId="6203"/>
    <cellStyle name="Normal 8 2 4" xfId="518"/>
    <cellStyle name="Normal 8 2 4 2" xfId="519"/>
    <cellStyle name="Normal 8 2 4 2 2" xfId="1274"/>
    <cellStyle name="Normal 8 2 4 2 2 2" xfId="6204"/>
    <cellStyle name="Normal 8 2 4 2 2 3" xfId="6205"/>
    <cellStyle name="Normal 8 2 4 2 3" xfId="6206"/>
    <cellStyle name="Normal 8 2 4 2 4" xfId="6207"/>
    <cellStyle name="Normal 8 2 4 3" xfId="1273"/>
    <cellStyle name="Normal 8 2 4 3 2" xfId="6208"/>
    <cellStyle name="Normal 8 2 4 3 3" xfId="6209"/>
    <cellStyle name="Normal 8 2 4 4" xfId="6210"/>
    <cellStyle name="Normal 8 2 4 5" xfId="6211"/>
    <cellStyle name="Normal 8 2 5" xfId="520"/>
    <cellStyle name="Normal 8 2 5 2" xfId="1275"/>
    <cellStyle name="Normal 8 2 5 2 2" xfId="6212"/>
    <cellStyle name="Normal 8 2 5 2 3" xfId="6213"/>
    <cellStyle name="Normal 8 2 5 3" xfId="6214"/>
    <cellStyle name="Normal 8 2 5 4" xfId="6215"/>
    <cellStyle name="Normal 8 2 6" xfId="1260"/>
    <cellStyle name="Normal 8 2 6 2" xfId="6216"/>
    <cellStyle name="Normal 8 2 6 3" xfId="6217"/>
    <cellStyle name="Normal 8 2 7" xfId="6218"/>
    <cellStyle name="Normal 8 2 8" xfId="6219"/>
    <cellStyle name="Normal 8 3" xfId="521"/>
    <cellStyle name="Normal 8 3 2" xfId="522"/>
    <cellStyle name="Normal 8 3 2 2" xfId="523"/>
    <cellStyle name="Normal 8 3 2 2 2" xfId="524"/>
    <cellStyle name="Normal 8 3 2 2 2 2" xfId="1279"/>
    <cellStyle name="Normal 8 3 2 2 2 2 2" xfId="6220"/>
    <cellStyle name="Normal 8 3 2 2 2 2 3" xfId="6221"/>
    <cellStyle name="Normal 8 3 2 2 2 3" xfId="6222"/>
    <cellStyle name="Normal 8 3 2 2 2 4" xfId="6223"/>
    <cellStyle name="Normal 8 3 2 2 3" xfId="1278"/>
    <cellStyle name="Normal 8 3 2 2 3 2" xfId="6224"/>
    <cellStyle name="Normal 8 3 2 2 3 3" xfId="6225"/>
    <cellStyle name="Normal 8 3 2 2 4" xfId="6226"/>
    <cellStyle name="Normal 8 3 2 2 5" xfId="6227"/>
    <cellStyle name="Normal 8 3 2 3" xfId="525"/>
    <cellStyle name="Normal 8 3 2 3 2" xfId="1280"/>
    <cellStyle name="Normal 8 3 2 3 2 2" xfId="6228"/>
    <cellStyle name="Normal 8 3 2 3 2 3" xfId="6229"/>
    <cellStyle name="Normal 8 3 2 3 3" xfId="6230"/>
    <cellStyle name="Normal 8 3 2 3 4" xfId="6231"/>
    <cellStyle name="Normal 8 3 2 4" xfId="1277"/>
    <cellStyle name="Normal 8 3 2 4 2" xfId="6232"/>
    <cellStyle name="Normal 8 3 2 4 3" xfId="6233"/>
    <cellStyle name="Normal 8 3 2 5" xfId="6234"/>
    <cellStyle name="Normal 8 3 2 6" xfId="6235"/>
    <cellStyle name="Normal 8 3 3" xfId="526"/>
    <cellStyle name="Normal 8 3 3 2" xfId="527"/>
    <cellStyle name="Normal 8 3 3 2 2" xfId="1282"/>
    <cellStyle name="Normal 8 3 3 2 2 2" xfId="6236"/>
    <cellStyle name="Normal 8 3 3 2 2 3" xfId="6237"/>
    <cellStyle name="Normal 8 3 3 2 3" xfId="6238"/>
    <cellStyle name="Normal 8 3 3 2 4" xfId="6239"/>
    <cellStyle name="Normal 8 3 3 3" xfId="1281"/>
    <cellStyle name="Normal 8 3 3 3 2" xfId="6240"/>
    <cellStyle name="Normal 8 3 3 3 3" xfId="6241"/>
    <cellStyle name="Normal 8 3 3 4" xfId="6242"/>
    <cellStyle name="Normal 8 3 3 5" xfId="6243"/>
    <cellStyle name="Normal 8 3 4" xfId="528"/>
    <cellStyle name="Normal 8 3 4 2" xfId="1283"/>
    <cellStyle name="Normal 8 3 4 2 2" xfId="6244"/>
    <cellStyle name="Normal 8 3 4 2 3" xfId="6245"/>
    <cellStyle name="Normal 8 3 4 3" xfId="6246"/>
    <cellStyle name="Normal 8 3 4 4" xfId="6247"/>
    <cellStyle name="Normal 8 3 5" xfId="1276"/>
    <cellStyle name="Normal 8 3 5 2" xfId="6248"/>
    <cellStyle name="Normal 8 3 5 3" xfId="6249"/>
    <cellStyle name="Normal 8 3 6" xfId="6250"/>
    <cellStyle name="Normal 8 3 7" xfId="6251"/>
    <cellStyle name="Normal 8 4" xfId="529"/>
    <cellStyle name="Normal 8 4 2" xfId="530"/>
    <cellStyle name="Normal 8 4 2 2" xfId="531"/>
    <cellStyle name="Normal 8 4 2 2 2" xfId="1286"/>
    <cellStyle name="Normal 8 4 2 2 2 2" xfId="6252"/>
    <cellStyle name="Normal 8 4 2 2 2 3" xfId="6253"/>
    <cellStyle name="Normal 8 4 2 2 3" xfId="6254"/>
    <cellStyle name="Normal 8 4 2 2 4" xfId="6255"/>
    <cellStyle name="Normal 8 4 2 3" xfId="1285"/>
    <cellStyle name="Normal 8 4 2 3 2" xfId="6256"/>
    <cellStyle name="Normal 8 4 2 3 3" xfId="6257"/>
    <cellStyle name="Normal 8 4 2 4" xfId="6258"/>
    <cellStyle name="Normal 8 4 2 5" xfId="6259"/>
    <cellStyle name="Normal 8 4 3" xfId="532"/>
    <cellStyle name="Normal 8 4 3 2" xfId="1287"/>
    <cellStyle name="Normal 8 4 3 2 2" xfId="6260"/>
    <cellStyle name="Normal 8 4 3 2 3" xfId="6261"/>
    <cellStyle name="Normal 8 4 3 3" xfId="6262"/>
    <cellStyle name="Normal 8 4 3 4" xfId="6263"/>
    <cellStyle name="Normal 8 4 4" xfId="1284"/>
    <cellStyle name="Normal 8 4 4 2" xfId="6264"/>
    <cellStyle name="Normal 8 4 4 3" xfId="6265"/>
    <cellStyle name="Normal 8 4 5" xfId="6266"/>
    <cellStyle name="Normal 8 4 6" xfId="6267"/>
    <cellStyle name="Normal 8 5" xfId="533"/>
    <cellStyle name="Normal 8 5 2" xfId="534"/>
    <cellStyle name="Normal 8 5 2 2" xfId="1289"/>
    <cellStyle name="Normal 8 5 2 2 2" xfId="6268"/>
    <cellStyle name="Normal 8 5 2 2 3" xfId="6269"/>
    <cellStyle name="Normal 8 5 2 3" xfId="6270"/>
    <cellStyle name="Normal 8 5 2 4" xfId="6271"/>
    <cellStyle name="Normal 8 5 3" xfId="1288"/>
    <cellStyle name="Normal 8 5 3 2" xfId="6272"/>
    <cellStyle name="Normal 8 5 3 3" xfId="6273"/>
    <cellStyle name="Normal 8 5 4" xfId="6274"/>
    <cellStyle name="Normal 8 5 5" xfId="6275"/>
    <cellStyle name="Normal 8 6" xfId="535"/>
    <cellStyle name="Normal 8 6 2" xfId="1290"/>
    <cellStyle name="Normal 8 6 2 2" xfId="6276"/>
    <cellStyle name="Normal 8 6 2 3" xfId="6277"/>
    <cellStyle name="Normal 8 6 3" xfId="6278"/>
    <cellStyle name="Normal 8 6 4" xfId="6279"/>
    <cellStyle name="Normal 8 7" xfId="1259"/>
    <cellStyle name="Normal 8 7 2" xfId="6280"/>
    <cellStyle name="Normal 8 7 3" xfId="6281"/>
    <cellStyle name="Normal 8 8" xfId="6282"/>
    <cellStyle name="Normal 8 9" xfId="6283"/>
    <cellStyle name="Normal 80" xfId="1590"/>
    <cellStyle name="Normal 81" xfId="1584"/>
    <cellStyle name="Normal 82" xfId="1585"/>
    <cellStyle name="Normal 83" xfId="1586"/>
    <cellStyle name="Normal 84" xfId="3190"/>
    <cellStyle name="Normal 85" xfId="3193"/>
    <cellStyle name="Normal 86" xfId="3194"/>
    <cellStyle name="Normal 87" xfId="3192"/>
    <cellStyle name="Normal 88" xfId="3195"/>
    <cellStyle name="Normal 89" xfId="3196"/>
    <cellStyle name="Normal 9" xfId="536"/>
    <cellStyle name="Normal 9 2" xfId="537"/>
    <cellStyle name="Normal 9 2 2" xfId="6284"/>
    <cellStyle name="Normal 9 2 3" xfId="6285"/>
    <cellStyle name="Normal 9 3" xfId="538"/>
    <cellStyle name="Normal 9 3 2" xfId="539"/>
    <cellStyle name="Normal 9 3 2 2" xfId="540"/>
    <cellStyle name="Normal 9 3 2 2 2" xfId="541"/>
    <cellStyle name="Normal 9 3 2 2 2 2" xfId="1294"/>
    <cellStyle name="Normal 9 3 2 2 2 2 2" xfId="6286"/>
    <cellStyle name="Normal 9 3 2 2 2 2 3" xfId="6287"/>
    <cellStyle name="Normal 9 3 2 2 2 3" xfId="6288"/>
    <cellStyle name="Normal 9 3 2 2 2 4" xfId="6289"/>
    <cellStyle name="Normal 9 3 2 2 3" xfId="1293"/>
    <cellStyle name="Normal 9 3 2 2 3 2" xfId="6290"/>
    <cellStyle name="Normal 9 3 2 2 3 3" xfId="6291"/>
    <cellStyle name="Normal 9 3 2 2 4" xfId="6292"/>
    <cellStyle name="Normal 9 3 2 2 5" xfId="6293"/>
    <cellStyle name="Normal 9 3 2 3" xfId="542"/>
    <cellStyle name="Normal 9 3 2 3 2" xfId="1295"/>
    <cellStyle name="Normal 9 3 2 3 2 2" xfId="6294"/>
    <cellStyle name="Normal 9 3 2 3 2 3" xfId="6295"/>
    <cellStyle name="Normal 9 3 2 3 3" xfId="6296"/>
    <cellStyle name="Normal 9 3 2 3 4" xfId="6297"/>
    <cellStyle name="Normal 9 3 2 4" xfId="1292"/>
    <cellStyle name="Normal 9 3 2 4 2" xfId="6298"/>
    <cellStyle name="Normal 9 3 2 4 3" xfId="6299"/>
    <cellStyle name="Normal 9 3 2 5" xfId="6300"/>
    <cellStyle name="Normal 9 3 2 6" xfId="6301"/>
    <cellStyle name="Normal 9 3 3" xfId="543"/>
    <cellStyle name="Normal 9 3 3 2" xfId="544"/>
    <cellStyle name="Normal 9 3 3 2 2" xfId="1297"/>
    <cellStyle name="Normal 9 3 3 2 2 2" xfId="6302"/>
    <cellStyle name="Normal 9 3 3 2 2 3" xfId="6303"/>
    <cellStyle name="Normal 9 3 3 2 3" xfId="6304"/>
    <cellStyle name="Normal 9 3 3 2 4" xfId="6305"/>
    <cellStyle name="Normal 9 3 3 3" xfId="1296"/>
    <cellStyle name="Normal 9 3 3 3 2" xfId="6306"/>
    <cellStyle name="Normal 9 3 3 3 3" xfId="6307"/>
    <cellStyle name="Normal 9 3 3 4" xfId="6308"/>
    <cellStyle name="Normal 9 3 3 5" xfId="6309"/>
    <cellStyle name="Normal 9 3 4" xfId="545"/>
    <cellStyle name="Normal 9 3 4 2" xfId="1298"/>
    <cellStyle name="Normal 9 3 4 2 2" xfId="6310"/>
    <cellStyle name="Normal 9 3 4 2 3" xfId="6311"/>
    <cellStyle name="Normal 9 3 4 3" xfId="6312"/>
    <cellStyle name="Normal 9 3 4 4" xfId="6313"/>
    <cellStyle name="Normal 9 3 5" xfId="1291"/>
    <cellStyle name="Normal 9 3 5 2" xfId="6314"/>
    <cellStyle name="Normal 9 3 5 3" xfId="6315"/>
    <cellStyle name="Normal 9 3 6" xfId="6316"/>
    <cellStyle name="Normal 9 3 7" xfId="6317"/>
    <cellStyle name="Normal 9 4" xfId="546"/>
    <cellStyle name="Normal 9 4 2" xfId="547"/>
    <cellStyle name="Normal 9 4 2 2" xfId="548"/>
    <cellStyle name="Normal 9 4 2 2 2" xfId="1301"/>
    <cellStyle name="Normal 9 4 2 2 2 2" xfId="6318"/>
    <cellStyle name="Normal 9 4 2 2 2 3" xfId="6319"/>
    <cellStyle name="Normal 9 4 2 2 3" xfId="6320"/>
    <cellStyle name="Normal 9 4 2 2 4" xfId="6321"/>
    <cellStyle name="Normal 9 4 2 3" xfId="1300"/>
    <cellStyle name="Normal 9 4 2 3 2" xfId="6322"/>
    <cellStyle name="Normal 9 4 2 3 3" xfId="6323"/>
    <cellStyle name="Normal 9 4 2 4" xfId="6324"/>
    <cellStyle name="Normal 9 4 2 5" xfId="6325"/>
    <cellStyle name="Normal 9 4 3" xfId="549"/>
    <cellStyle name="Normal 9 4 3 2" xfId="1302"/>
    <cellStyle name="Normal 9 4 3 2 2" xfId="6326"/>
    <cellStyle name="Normal 9 4 3 2 3" xfId="6327"/>
    <cellStyle name="Normal 9 4 3 3" xfId="6328"/>
    <cellStyle name="Normal 9 4 3 4" xfId="6329"/>
    <cellStyle name="Normal 9 4 4" xfId="1299"/>
    <cellStyle name="Normal 9 4 4 2" xfId="6330"/>
    <cellStyle name="Normal 9 4 4 3" xfId="6331"/>
    <cellStyle name="Normal 9 4 5" xfId="6332"/>
    <cellStyle name="Normal 9 4 6" xfId="6333"/>
    <cellStyle name="Normal 9 5" xfId="4077"/>
    <cellStyle name="Normal 9 5 10" xfId="6334"/>
    <cellStyle name="Normal 9 5 11" xfId="6335"/>
    <cellStyle name="Normal 9 5 12" xfId="6336"/>
    <cellStyle name="Normal 9 5 13" xfId="6337"/>
    <cellStyle name="Normal 9 5 2" xfId="6338"/>
    <cellStyle name="Normal 9 5 3" xfId="6339"/>
    <cellStyle name="Normal 9 5 4" xfId="6340"/>
    <cellStyle name="Normal 9 5 5" xfId="6341"/>
    <cellStyle name="Normal 9 5 6" xfId="6342"/>
    <cellStyle name="Normal 9 5 7" xfId="6343"/>
    <cellStyle name="Normal 9 5 8" xfId="6344"/>
    <cellStyle name="Normal 9 5 9" xfId="6345"/>
    <cellStyle name="Normal 9 6" xfId="6346"/>
    <cellStyle name="Normal 9 7" xfId="6347"/>
    <cellStyle name="Normal 90" xfId="3197"/>
    <cellStyle name="Normal 91" xfId="3191"/>
    <cellStyle name="Normal 92" xfId="3203"/>
    <cellStyle name="Normal 93" xfId="3205"/>
    <cellStyle name="Normal 94" xfId="3211"/>
    <cellStyle name="Normal 95" xfId="3204"/>
    <cellStyle name="Normal 96" xfId="3206"/>
    <cellStyle name="Normal 97" xfId="3209"/>
    <cellStyle name="Normal 98" xfId="3210"/>
    <cellStyle name="Normal 99" xfId="3207"/>
    <cellStyle name="Notas" xfId="550" builtinId="10" customBuiltin="1"/>
    <cellStyle name="Notas 10" xfId="6348"/>
    <cellStyle name="Notas 11" xfId="6349"/>
    <cellStyle name="Notas 12" xfId="6350"/>
    <cellStyle name="Notas 13" xfId="6351"/>
    <cellStyle name="Notas 14" xfId="6352"/>
    <cellStyle name="Notas 15" xfId="6353"/>
    <cellStyle name="Notas 2" xfId="551"/>
    <cellStyle name="Notas 2 2" xfId="552"/>
    <cellStyle name="Notas 2 2 2" xfId="1305"/>
    <cellStyle name="Notas 2 2 2 2" xfId="1804"/>
    <cellStyle name="Notas 2 2 2 2 2" xfId="3304"/>
    <cellStyle name="Notas 2 2 2 3" xfId="2971"/>
    <cellStyle name="Notas 2 2 2 4" xfId="1803"/>
    <cellStyle name="Notas 2 2 2 5" xfId="6354"/>
    <cellStyle name="Notas 2 2 2 6" xfId="6355"/>
    <cellStyle name="Notas 2 2 3" xfId="1805"/>
    <cellStyle name="Notas 2 2 3 2" xfId="3305"/>
    <cellStyle name="Notas 2 2 4" xfId="2717"/>
    <cellStyle name="Notas 2 2 5" xfId="1802"/>
    <cellStyle name="Notas 2 2 6" xfId="6356"/>
    <cellStyle name="Notas 2 2 7" xfId="6357"/>
    <cellStyle name="Notas 2 3" xfId="1304"/>
    <cellStyle name="Notas 2 3 2" xfId="1807"/>
    <cellStyle name="Notas 2 3 2 2" xfId="3306"/>
    <cellStyle name="Notas 2 3 3" xfId="2970"/>
    <cellStyle name="Notas 2 3 4" xfId="1806"/>
    <cellStyle name="Notas 2 3 5" xfId="6358"/>
    <cellStyle name="Notas 2 3 6" xfId="6359"/>
    <cellStyle name="Notas 2 4" xfId="1808"/>
    <cellStyle name="Notas 2 4 2" xfId="3307"/>
    <cellStyle name="Notas 2 5" xfId="2716"/>
    <cellStyle name="Notas 2 6" xfId="1801"/>
    <cellStyle name="Notas 2 7" xfId="6360"/>
    <cellStyle name="Notas 2 8" xfId="6361"/>
    <cellStyle name="Notas 3" xfId="553"/>
    <cellStyle name="Notas 3 2" xfId="1306"/>
    <cellStyle name="Notas 3 2 2" xfId="1811"/>
    <cellStyle name="Notas 3 2 2 2" xfId="3308"/>
    <cellStyle name="Notas 3 2 3" xfId="2972"/>
    <cellStyle name="Notas 3 2 4" xfId="1810"/>
    <cellStyle name="Notas 3 2 5" xfId="6362"/>
    <cellStyle name="Notas 3 2 6" xfId="6363"/>
    <cellStyle name="Notas 3 3" xfId="1812"/>
    <cellStyle name="Notas 3 3 2" xfId="3309"/>
    <cellStyle name="Notas 3 4" xfId="2718"/>
    <cellStyle name="Notas 3 5" xfId="1809"/>
    <cellStyle name="Notas 3 6" xfId="6364"/>
    <cellStyle name="Notas 3 7" xfId="6365"/>
    <cellStyle name="Notas 4" xfId="1519"/>
    <cellStyle name="Notas 4 2" xfId="1814"/>
    <cellStyle name="Notas 4 2 2" xfId="3310"/>
    <cellStyle name="Notas 4 3" xfId="3184"/>
    <cellStyle name="Notas 4 4" xfId="1813"/>
    <cellStyle name="Notas 4 5" xfId="6366"/>
    <cellStyle name="Notas 4 6" xfId="6367"/>
    <cellStyle name="Notas 5" xfId="1303"/>
    <cellStyle name="Notas 5 2" xfId="1816"/>
    <cellStyle name="Notas 5 2 2" xfId="3311"/>
    <cellStyle name="Notas 5 3" xfId="2969"/>
    <cellStyle name="Notas 5 4" xfId="1815"/>
    <cellStyle name="Notas 5 5" xfId="6368"/>
    <cellStyle name="Notas 5 6" xfId="6369"/>
    <cellStyle name="Notas 6" xfId="1817"/>
    <cellStyle name="Notas 6 2" xfId="3312"/>
    <cellStyle name="Notas 7" xfId="2666"/>
    <cellStyle name="Notas 8" xfId="1800"/>
    <cellStyle name="Notas 9" xfId="3904"/>
    <cellStyle name="Percent [2]" xfId="1526"/>
    <cellStyle name="Percent [2] 2" xfId="1604"/>
    <cellStyle name="Porcentaje" xfId="554" builtinId="5"/>
    <cellStyle name="Porcentaje 2" xfId="3905"/>
    <cellStyle name="Porcentaje 2 2" xfId="3906"/>
    <cellStyle name="Porcentaje 3" xfId="4069"/>
    <cellStyle name="Porcentual 10" xfId="555"/>
    <cellStyle name="Porcentual 10 2" xfId="556"/>
    <cellStyle name="Porcentual 10 2 2" xfId="1309"/>
    <cellStyle name="Porcentual 10 2 2 2" xfId="1821"/>
    <cellStyle name="Porcentual 10 2 2 2 2" xfId="3313"/>
    <cellStyle name="Porcentual 10 2 2 3" xfId="2975"/>
    <cellStyle name="Porcentual 10 2 2 4" xfId="1820"/>
    <cellStyle name="Porcentual 10 2 3" xfId="1822"/>
    <cellStyle name="Porcentual 10 2 3 2" xfId="3314"/>
    <cellStyle name="Porcentual 10 2 4" xfId="2720"/>
    <cellStyle name="Porcentual 10 2 5" xfId="1819"/>
    <cellStyle name="Porcentual 10 3" xfId="1308"/>
    <cellStyle name="Porcentual 10 3 2" xfId="1824"/>
    <cellStyle name="Porcentual 10 3 2 2" xfId="3315"/>
    <cellStyle name="Porcentual 10 3 3" xfId="2974"/>
    <cellStyle name="Porcentual 10 3 4" xfId="1823"/>
    <cellStyle name="Porcentual 10 4" xfId="1825"/>
    <cellStyle name="Porcentual 10 4 2" xfId="3316"/>
    <cellStyle name="Porcentual 10 5" xfId="2719"/>
    <cellStyle name="Porcentual 10 6" xfId="1818"/>
    <cellStyle name="Porcentual 11" xfId="557"/>
    <cellStyle name="Porcentual 11 2" xfId="1310"/>
    <cellStyle name="Porcentual 11 2 2" xfId="1828"/>
    <cellStyle name="Porcentual 11 2 2 2" xfId="3317"/>
    <cellStyle name="Porcentual 11 2 3" xfId="2976"/>
    <cellStyle name="Porcentual 11 2 4" xfId="1827"/>
    <cellStyle name="Porcentual 11 3" xfId="1829"/>
    <cellStyle name="Porcentual 11 3 2" xfId="3318"/>
    <cellStyle name="Porcentual 11 4" xfId="2721"/>
    <cellStyle name="Porcentual 11 5" xfId="1826"/>
    <cellStyle name="Porcentual 12" xfId="799"/>
    <cellStyle name="Porcentual 12 2" xfId="1831"/>
    <cellStyle name="Porcentual 12 2 2" xfId="3319"/>
    <cellStyle name="Porcentual 12 3" xfId="2927"/>
    <cellStyle name="Porcentual 12 4" xfId="1830"/>
    <cellStyle name="Porcentual 13" xfId="1307"/>
    <cellStyle name="Porcentual 13 2" xfId="1833"/>
    <cellStyle name="Porcentual 13 2 2" xfId="3320"/>
    <cellStyle name="Porcentual 13 3" xfId="2973"/>
    <cellStyle name="Porcentual 13 4" xfId="1832"/>
    <cellStyle name="Porcentual 14" xfId="1834"/>
    <cellStyle name="Porcentual 14 2" xfId="3321"/>
    <cellStyle name="Porcentual 15" xfId="2663"/>
    <cellStyle name="Porcentual 16" xfId="3907"/>
    <cellStyle name="Porcentual 2" xfId="558"/>
    <cellStyle name="Porcentual 2 10" xfId="1836"/>
    <cellStyle name="Porcentual 2 10 2" xfId="3322"/>
    <cellStyle name="Porcentual 2 11" xfId="2667"/>
    <cellStyle name="Porcentual 2 12" xfId="1835"/>
    <cellStyle name="Porcentual 2 2" xfId="559"/>
    <cellStyle name="Porcentual 2 2 10" xfId="1837"/>
    <cellStyle name="Porcentual 2 2 2" xfId="560"/>
    <cellStyle name="Porcentual 2 2 2 2" xfId="561"/>
    <cellStyle name="Porcentual 2 2 2 2 2" xfId="562"/>
    <cellStyle name="Porcentual 2 2 2 2 2 2" xfId="563"/>
    <cellStyle name="Porcentual 2 2 2 2 2 2 2" xfId="564"/>
    <cellStyle name="Porcentual 2 2 2 2 2 2 2 2" xfId="1317"/>
    <cellStyle name="Porcentual 2 2 2 2 2 2 2 2 2" xfId="1844"/>
    <cellStyle name="Porcentual 2 2 2 2 2 2 2 2 2 2" xfId="3323"/>
    <cellStyle name="Porcentual 2 2 2 2 2 2 2 2 3" xfId="2983"/>
    <cellStyle name="Porcentual 2 2 2 2 2 2 2 2 4" xfId="1843"/>
    <cellStyle name="Porcentual 2 2 2 2 2 2 2 3" xfId="1845"/>
    <cellStyle name="Porcentual 2 2 2 2 2 2 2 3 2" xfId="3324"/>
    <cellStyle name="Porcentual 2 2 2 2 2 2 2 4" xfId="2726"/>
    <cellStyle name="Porcentual 2 2 2 2 2 2 2 5" xfId="1842"/>
    <cellStyle name="Porcentual 2 2 2 2 2 2 3" xfId="1316"/>
    <cellStyle name="Porcentual 2 2 2 2 2 2 3 2" xfId="1847"/>
    <cellStyle name="Porcentual 2 2 2 2 2 2 3 2 2" xfId="3325"/>
    <cellStyle name="Porcentual 2 2 2 2 2 2 3 3" xfId="2982"/>
    <cellStyle name="Porcentual 2 2 2 2 2 2 3 4" xfId="1846"/>
    <cellStyle name="Porcentual 2 2 2 2 2 2 4" xfId="1848"/>
    <cellStyle name="Porcentual 2 2 2 2 2 2 4 2" xfId="3326"/>
    <cellStyle name="Porcentual 2 2 2 2 2 2 5" xfId="2725"/>
    <cellStyle name="Porcentual 2 2 2 2 2 2 6" xfId="1841"/>
    <cellStyle name="Porcentual 2 2 2 2 2 3" xfId="565"/>
    <cellStyle name="Porcentual 2 2 2 2 2 3 2" xfId="1318"/>
    <cellStyle name="Porcentual 2 2 2 2 2 3 2 2" xfId="1851"/>
    <cellStyle name="Porcentual 2 2 2 2 2 3 2 2 2" xfId="3327"/>
    <cellStyle name="Porcentual 2 2 2 2 2 3 2 3" xfId="2984"/>
    <cellStyle name="Porcentual 2 2 2 2 2 3 2 4" xfId="1850"/>
    <cellStyle name="Porcentual 2 2 2 2 2 3 3" xfId="1852"/>
    <cellStyle name="Porcentual 2 2 2 2 2 3 3 2" xfId="3328"/>
    <cellStyle name="Porcentual 2 2 2 2 2 3 4" xfId="2727"/>
    <cellStyle name="Porcentual 2 2 2 2 2 3 5" xfId="1849"/>
    <cellStyle name="Porcentual 2 2 2 2 2 4" xfId="1315"/>
    <cellStyle name="Porcentual 2 2 2 2 2 4 2" xfId="1854"/>
    <cellStyle name="Porcentual 2 2 2 2 2 4 2 2" xfId="3329"/>
    <cellStyle name="Porcentual 2 2 2 2 2 4 3" xfId="2981"/>
    <cellStyle name="Porcentual 2 2 2 2 2 4 4" xfId="1853"/>
    <cellStyle name="Porcentual 2 2 2 2 2 5" xfId="1855"/>
    <cellStyle name="Porcentual 2 2 2 2 2 5 2" xfId="3330"/>
    <cellStyle name="Porcentual 2 2 2 2 2 6" xfId="2724"/>
    <cellStyle name="Porcentual 2 2 2 2 2 7" xfId="1840"/>
    <cellStyle name="Porcentual 2 2 2 2 3" xfId="566"/>
    <cellStyle name="Porcentual 2 2 2 2 3 2" xfId="567"/>
    <cellStyle name="Porcentual 2 2 2 2 3 2 2" xfId="1320"/>
    <cellStyle name="Porcentual 2 2 2 2 3 2 2 2" xfId="1859"/>
    <cellStyle name="Porcentual 2 2 2 2 3 2 2 2 2" xfId="3331"/>
    <cellStyle name="Porcentual 2 2 2 2 3 2 2 3" xfId="2986"/>
    <cellStyle name="Porcentual 2 2 2 2 3 2 2 4" xfId="1858"/>
    <cellStyle name="Porcentual 2 2 2 2 3 2 3" xfId="1860"/>
    <cellStyle name="Porcentual 2 2 2 2 3 2 3 2" xfId="3332"/>
    <cellStyle name="Porcentual 2 2 2 2 3 2 4" xfId="2729"/>
    <cellStyle name="Porcentual 2 2 2 2 3 2 5" xfId="1857"/>
    <cellStyle name="Porcentual 2 2 2 2 3 3" xfId="1319"/>
    <cellStyle name="Porcentual 2 2 2 2 3 3 2" xfId="1862"/>
    <cellStyle name="Porcentual 2 2 2 2 3 3 2 2" xfId="3333"/>
    <cellStyle name="Porcentual 2 2 2 2 3 3 3" xfId="2985"/>
    <cellStyle name="Porcentual 2 2 2 2 3 3 4" xfId="1861"/>
    <cellStyle name="Porcentual 2 2 2 2 3 4" xfId="1863"/>
    <cellStyle name="Porcentual 2 2 2 2 3 4 2" xfId="3334"/>
    <cellStyle name="Porcentual 2 2 2 2 3 5" xfId="2728"/>
    <cellStyle name="Porcentual 2 2 2 2 3 6" xfId="1856"/>
    <cellStyle name="Porcentual 2 2 2 2 4" xfId="568"/>
    <cellStyle name="Porcentual 2 2 2 2 4 2" xfId="1321"/>
    <cellStyle name="Porcentual 2 2 2 2 4 2 2" xfId="1866"/>
    <cellStyle name="Porcentual 2 2 2 2 4 2 2 2" xfId="3335"/>
    <cellStyle name="Porcentual 2 2 2 2 4 2 3" xfId="2987"/>
    <cellStyle name="Porcentual 2 2 2 2 4 2 4" xfId="1865"/>
    <cellStyle name="Porcentual 2 2 2 2 4 3" xfId="1867"/>
    <cellStyle name="Porcentual 2 2 2 2 4 3 2" xfId="3336"/>
    <cellStyle name="Porcentual 2 2 2 2 4 4" xfId="2730"/>
    <cellStyle name="Porcentual 2 2 2 2 4 5" xfId="1864"/>
    <cellStyle name="Porcentual 2 2 2 2 5" xfId="1314"/>
    <cellStyle name="Porcentual 2 2 2 2 5 2" xfId="1869"/>
    <cellStyle name="Porcentual 2 2 2 2 5 2 2" xfId="3337"/>
    <cellStyle name="Porcentual 2 2 2 2 5 3" xfId="2980"/>
    <cellStyle name="Porcentual 2 2 2 2 5 4" xfId="1868"/>
    <cellStyle name="Porcentual 2 2 2 2 6" xfId="1870"/>
    <cellStyle name="Porcentual 2 2 2 2 6 2" xfId="3338"/>
    <cellStyle name="Porcentual 2 2 2 2 7" xfId="2723"/>
    <cellStyle name="Porcentual 2 2 2 2 8" xfId="1839"/>
    <cellStyle name="Porcentual 2 2 2 3" xfId="569"/>
    <cellStyle name="Porcentual 2 2 2 3 2" xfId="570"/>
    <cellStyle name="Porcentual 2 2 2 3 2 2" xfId="571"/>
    <cellStyle name="Porcentual 2 2 2 3 2 2 2" xfId="1324"/>
    <cellStyle name="Porcentual 2 2 2 3 2 2 2 2" xfId="1875"/>
    <cellStyle name="Porcentual 2 2 2 3 2 2 2 2 2" xfId="3339"/>
    <cellStyle name="Porcentual 2 2 2 3 2 2 2 3" xfId="2990"/>
    <cellStyle name="Porcentual 2 2 2 3 2 2 2 4" xfId="1874"/>
    <cellStyle name="Porcentual 2 2 2 3 2 2 3" xfId="1876"/>
    <cellStyle name="Porcentual 2 2 2 3 2 2 3 2" xfId="3340"/>
    <cellStyle name="Porcentual 2 2 2 3 2 2 4" xfId="2733"/>
    <cellStyle name="Porcentual 2 2 2 3 2 2 5" xfId="1873"/>
    <cellStyle name="Porcentual 2 2 2 3 2 3" xfId="1323"/>
    <cellStyle name="Porcentual 2 2 2 3 2 3 2" xfId="1878"/>
    <cellStyle name="Porcentual 2 2 2 3 2 3 2 2" xfId="3341"/>
    <cellStyle name="Porcentual 2 2 2 3 2 3 3" xfId="2989"/>
    <cellStyle name="Porcentual 2 2 2 3 2 3 4" xfId="1877"/>
    <cellStyle name="Porcentual 2 2 2 3 2 4" xfId="1879"/>
    <cellStyle name="Porcentual 2 2 2 3 2 4 2" xfId="3342"/>
    <cellStyle name="Porcentual 2 2 2 3 2 5" xfId="2732"/>
    <cellStyle name="Porcentual 2 2 2 3 2 6" xfId="1872"/>
    <cellStyle name="Porcentual 2 2 2 3 3" xfId="572"/>
    <cellStyle name="Porcentual 2 2 2 3 3 2" xfId="1325"/>
    <cellStyle name="Porcentual 2 2 2 3 3 2 2" xfId="1882"/>
    <cellStyle name="Porcentual 2 2 2 3 3 2 2 2" xfId="3343"/>
    <cellStyle name="Porcentual 2 2 2 3 3 2 3" xfId="2991"/>
    <cellStyle name="Porcentual 2 2 2 3 3 2 4" xfId="1881"/>
    <cellStyle name="Porcentual 2 2 2 3 3 3" xfId="1883"/>
    <cellStyle name="Porcentual 2 2 2 3 3 3 2" xfId="3344"/>
    <cellStyle name="Porcentual 2 2 2 3 3 4" xfId="2734"/>
    <cellStyle name="Porcentual 2 2 2 3 3 5" xfId="1880"/>
    <cellStyle name="Porcentual 2 2 2 3 4" xfId="1322"/>
    <cellStyle name="Porcentual 2 2 2 3 4 2" xfId="1885"/>
    <cellStyle name="Porcentual 2 2 2 3 4 2 2" xfId="3345"/>
    <cellStyle name="Porcentual 2 2 2 3 4 3" xfId="2988"/>
    <cellStyle name="Porcentual 2 2 2 3 4 4" xfId="1884"/>
    <cellStyle name="Porcentual 2 2 2 3 5" xfId="1886"/>
    <cellStyle name="Porcentual 2 2 2 3 5 2" xfId="3346"/>
    <cellStyle name="Porcentual 2 2 2 3 6" xfId="2731"/>
    <cellStyle name="Porcentual 2 2 2 3 7" xfId="1871"/>
    <cellStyle name="Porcentual 2 2 2 4" xfId="573"/>
    <cellStyle name="Porcentual 2 2 2 4 2" xfId="574"/>
    <cellStyle name="Porcentual 2 2 2 4 2 2" xfId="1327"/>
    <cellStyle name="Porcentual 2 2 2 4 2 2 2" xfId="1890"/>
    <cellStyle name="Porcentual 2 2 2 4 2 2 2 2" xfId="3347"/>
    <cellStyle name="Porcentual 2 2 2 4 2 2 3" xfId="2993"/>
    <cellStyle name="Porcentual 2 2 2 4 2 2 4" xfId="1889"/>
    <cellStyle name="Porcentual 2 2 2 4 2 3" xfId="1891"/>
    <cellStyle name="Porcentual 2 2 2 4 2 3 2" xfId="3348"/>
    <cellStyle name="Porcentual 2 2 2 4 2 4" xfId="2736"/>
    <cellStyle name="Porcentual 2 2 2 4 2 5" xfId="1888"/>
    <cellStyle name="Porcentual 2 2 2 4 3" xfId="1326"/>
    <cellStyle name="Porcentual 2 2 2 4 3 2" xfId="1893"/>
    <cellStyle name="Porcentual 2 2 2 4 3 2 2" xfId="3349"/>
    <cellStyle name="Porcentual 2 2 2 4 3 3" xfId="2992"/>
    <cellStyle name="Porcentual 2 2 2 4 3 4" xfId="1892"/>
    <cellStyle name="Porcentual 2 2 2 4 4" xfId="1894"/>
    <cellStyle name="Porcentual 2 2 2 4 4 2" xfId="3350"/>
    <cellStyle name="Porcentual 2 2 2 4 5" xfId="2735"/>
    <cellStyle name="Porcentual 2 2 2 4 6" xfId="1887"/>
    <cellStyle name="Porcentual 2 2 2 5" xfId="575"/>
    <cellStyle name="Porcentual 2 2 2 5 2" xfId="1328"/>
    <cellStyle name="Porcentual 2 2 2 5 2 2" xfId="1897"/>
    <cellStyle name="Porcentual 2 2 2 5 2 2 2" xfId="3351"/>
    <cellStyle name="Porcentual 2 2 2 5 2 3" xfId="2994"/>
    <cellStyle name="Porcentual 2 2 2 5 2 4" xfId="1896"/>
    <cellStyle name="Porcentual 2 2 2 5 3" xfId="1898"/>
    <cellStyle name="Porcentual 2 2 2 5 3 2" xfId="3352"/>
    <cellStyle name="Porcentual 2 2 2 5 4" xfId="2737"/>
    <cellStyle name="Porcentual 2 2 2 5 5" xfId="1895"/>
    <cellStyle name="Porcentual 2 2 2 6" xfId="1313"/>
    <cellStyle name="Porcentual 2 2 2 6 2" xfId="1900"/>
    <cellStyle name="Porcentual 2 2 2 6 2 2" xfId="3353"/>
    <cellStyle name="Porcentual 2 2 2 6 3" xfId="2979"/>
    <cellStyle name="Porcentual 2 2 2 6 4" xfId="1899"/>
    <cellStyle name="Porcentual 2 2 2 7" xfId="1901"/>
    <cellStyle name="Porcentual 2 2 2 7 2" xfId="3354"/>
    <cellStyle name="Porcentual 2 2 2 8" xfId="2722"/>
    <cellStyle name="Porcentual 2 2 2 9" xfId="1838"/>
    <cellStyle name="Porcentual 2 2 3" xfId="576"/>
    <cellStyle name="Porcentual 2 2 3 2" xfId="577"/>
    <cellStyle name="Porcentual 2 2 3 2 2" xfId="578"/>
    <cellStyle name="Porcentual 2 2 3 2 2 2" xfId="579"/>
    <cellStyle name="Porcentual 2 2 3 2 2 2 2" xfId="1332"/>
    <cellStyle name="Porcentual 2 2 3 2 2 2 2 2" xfId="1907"/>
    <cellStyle name="Porcentual 2 2 3 2 2 2 2 2 2" xfId="3355"/>
    <cellStyle name="Porcentual 2 2 3 2 2 2 2 3" xfId="2998"/>
    <cellStyle name="Porcentual 2 2 3 2 2 2 2 4" xfId="1906"/>
    <cellStyle name="Porcentual 2 2 3 2 2 2 3" xfId="1908"/>
    <cellStyle name="Porcentual 2 2 3 2 2 2 3 2" xfId="3356"/>
    <cellStyle name="Porcentual 2 2 3 2 2 2 4" xfId="2741"/>
    <cellStyle name="Porcentual 2 2 3 2 2 2 5" xfId="1905"/>
    <cellStyle name="Porcentual 2 2 3 2 2 3" xfId="1331"/>
    <cellStyle name="Porcentual 2 2 3 2 2 3 2" xfId="1910"/>
    <cellStyle name="Porcentual 2 2 3 2 2 3 2 2" xfId="3357"/>
    <cellStyle name="Porcentual 2 2 3 2 2 3 3" xfId="2997"/>
    <cellStyle name="Porcentual 2 2 3 2 2 3 4" xfId="1909"/>
    <cellStyle name="Porcentual 2 2 3 2 2 4" xfId="1911"/>
    <cellStyle name="Porcentual 2 2 3 2 2 4 2" xfId="3358"/>
    <cellStyle name="Porcentual 2 2 3 2 2 5" xfId="2740"/>
    <cellStyle name="Porcentual 2 2 3 2 2 6" xfId="1904"/>
    <cellStyle name="Porcentual 2 2 3 2 3" xfId="580"/>
    <cellStyle name="Porcentual 2 2 3 2 3 2" xfId="1333"/>
    <cellStyle name="Porcentual 2 2 3 2 3 2 2" xfId="1914"/>
    <cellStyle name="Porcentual 2 2 3 2 3 2 2 2" xfId="3359"/>
    <cellStyle name="Porcentual 2 2 3 2 3 2 3" xfId="2999"/>
    <cellStyle name="Porcentual 2 2 3 2 3 2 4" xfId="1913"/>
    <cellStyle name="Porcentual 2 2 3 2 3 3" xfId="1915"/>
    <cellStyle name="Porcentual 2 2 3 2 3 3 2" xfId="3360"/>
    <cellStyle name="Porcentual 2 2 3 2 3 4" xfId="2742"/>
    <cellStyle name="Porcentual 2 2 3 2 3 5" xfId="1912"/>
    <cellStyle name="Porcentual 2 2 3 2 4" xfId="1330"/>
    <cellStyle name="Porcentual 2 2 3 2 4 2" xfId="1917"/>
    <cellStyle name="Porcentual 2 2 3 2 4 2 2" xfId="3361"/>
    <cellStyle name="Porcentual 2 2 3 2 4 3" xfId="2996"/>
    <cellStyle name="Porcentual 2 2 3 2 4 4" xfId="1916"/>
    <cellStyle name="Porcentual 2 2 3 2 5" xfId="1918"/>
    <cellStyle name="Porcentual 2 2 3 2 5 2" xfId="3362"/>
    <cellStyle name="Porcentual 2 2 3 2 6" xfId="2739"/>
    <cellStyle name="Porcentual 2 2 3 2 7" xfId="1903"/>
    <cellStyle name="Porcentual 2 2 3 3" xfId="581"/>
    <cellStyle name="Porcentual 2 2 3 3 2" xfId="582"/>
    <cellStyle name="Porcentual 2 2 3 3 2 2" xfId="1335"/>
    <cellStyle name="Porcentual 2 2 3 3 2 2 2" xfId="1922"/>
    <cellStyle name="Porcentual 2 2 3 3 2 2 2 2" xfId="3363"/>
    <cellStyle name="Porcentual 2 2 3 3 2 2 3" xfId="3001"/>
    <cellStyle name="Porcentual 2 2 3 3 2 2 4" xfId="1921"/>
    <cellStyle name="Porcentual 2 2 3 3 2 3" xfId="1923"/>
    <cellStyle name="Porcentual 2 2 3 3 2 3 2" xfId="3364"/>
    <cellStyle name="Porcentual 2 2 3 3 2 4" xfId="2744"/>
    <cellStyle name="Porcentual 2 2 3 3 2 5" xfId="1920"/>
    <cellStyle name="Porcentual 2 2 3 3 3" xfId="1334"/>
    <cellStyle name="Porcentual 2 2 3 3 3 2" xfId="1925"/>
    <cellStyle name="Porcentual 2 2 3 3 3 2 2" xfId="3365"/>
    <cellStyle name="Porcentual 2 2 3 3 3 3" xfId="3000"/>
    <cellStyle name="Porcentual 2 2 3 3 3 4" xfId="1924"/>
    <cellStyle name="Porcentual 2 2 3 3 4" xfId="1926"/>
    <cellStyle name="Porcentual 2 2 3 3 4 2" xfId="3366"/>
    <cellStyle name="Porcentual 2 2 3 3 5" xfId="2743"/>
    <cellStyle name="Porcentual 2 2 3 3 6" xfId="1919"/>
    <cellStyle name="Porcentual 2 2 3 4" xfId="583"/>
    <cellStyle name="Porcentual 2 2 3 4 2" xfId="1336"/>
    <cellStyle name="Porcentual 2 2 3 4 2 2" xfId="1929"/>
    <cellStyle name="Porcentual 2 2 3 4 2 2 2" xfId="3367"/>
    <cellStyle name="Porcentual 2 2 3 4 2 3" xfId="3002"/>
    <cellStyle name="Porcentual 2 2 3 4 2 4" xfId="1928"/>
    <cellStyle name="Porcentual 2 2 3 4 3" xfId="1930"/>
    <cellStyle name="Porcentual 2 2 3 4 3 2" xfId="3368"/>
    <cellStyle name="Porcentual 2 2 3 4 4" xfId="2745"/>
    <cellStyle name="Porcentual 2 2 3 4 5" xfId="1927"/>
    <cellStyle name="Porcentual 2 2 3 5" xfId="1329"/>
    <cellStyle name="Porcentual 2 2 3 5 2" xfId="1932"/>
    <cellStyle name="Porcentual 2 2 3 5 2 2" xfId="3369"/>
    <cellStyle name="Porcentual 2 2 3 5 3" xfId="2995"/>
    <cellStyle name="Porcentual 2 2 3 5 4" xfId="1931"/>
    <cellStyle name="Porcentual 2 2 3 6" xfId="1933"/>
    <cellStyle name="Porcentual 2 2 3 6 2" xfId="3370"/>
    <cellStyle name="Porcentual 2 2 3 7" xfId="2738"/>
    <cellStyle name="Porcentual 2 2 3 8" xfId="1902"/>
    <cellStyle name="Porcentual 2 2 4" xfId="584"/>
    <cellStyle name="Porcentual 2 2 4 2" xfId="585"/>
    <cellStyle name="Porcentual 2 2 4 2 2" xfId="586"/>
    <cellStyle name="Porcentual 2 2 4 2 2 2" xfId="1339"/>
    <cellStyle name="Porcentual 2 2 4 2 2 2 2" xfId="1938"/>
    <cellStyle name="Porcentual 2 2 4 2 2 2 2 2" xfId="3371"/>
    <cellStyle name="Porcentual 2 2 4 2 2 2 3" xfId="3005"/>
    <cellStyle name="Porcentual 2 2 4 2 2 2 4" xfId="1937"/>
    <cellStyle name="Porcentual 2 2 4 2 2 3" xfId="1939"/>
    <cellStyle name="Porcentual 2 2 4 2 2 3 2" xfId="3372"/>
    <cellStyle name="Porcentual 2 2 4 2 2 4" xfId="2748"/>
    <cellStyle name="Porcentual 2 2 4 2 2 5" xfId="1936"/>
    <cellStyle name="Porcentual 2 2 4 2 3" xfId="1338"/>
    <cellStyle name="Porcentual 2 2 4 2 3 2" xfId="1941"/>
    <cellStyle name="Porcentual 2 2 4 2 3 2 2" xfId="3373"/>
    <cellStyle name="Porcentual 2 2 4 2 3 3" xfId="3004"/>
    <cellStyle name="Porcentual 2 2 4 2 3 4" xfId="1940"/>
    <cellStyle name="Porcentual 2 2 4 2 4" xfId="1942"/>
    <cellStyle name="Porcentual 2 2 4 2 4 2" xfId="3374"/>
    <cellStyle name="Porcentual 2 2 4 2 5" xfId="2747"/>
    <cellStyle name="Porcentual 2 2 4 2 6" xfId="1935"/>
    <cellStyle name="Porcentual 2 2 4 3" xfId="587"/>
    <cellStyle name="Porcentual 2 2 4 3 2" xfId="1340"/>
    <cellStyle name="Porcentual 2 2 4 3 2 2" xfId="1945"/>
    <cellStyle name="Porcentual 2 2 4 3 2 2 2" xfId="3375"/>
    <cellStyle name="Porcentual 2 2 4 3 2 3" xfId="3006"/>
    <cellStyle name="Porcentual 2 2 4 3 2 4" xfId="1944"/>
    <cellStyle name="Porcentual 2 2 4 3 3" xfId="1946"/>
    <cellStyle name="Porcentual 2 2 4 3 3 2" xfId="3376"/>
    <cellStyle name="Porcentual 2 2 4 3 4" xfId="2749"/>
    <cellStyle name="Porcentual 2 2 4 3 5" xfId="1943"/>
    <cellStyle name="Porcentual 2 2 4 4" xfId="1337"/>
    <cellStyle name="Porcentual 2 2 4 4 2" xfId="1948"/>
    <cellStyle name="Porcentual 2 2 4 4 2 2" xfId="3377"/>
    <cellStyle name="Porcentual 2 2 4 4 3" xfId="3003"/>
    <cellStyle name="Porcentual 2 2 4 4 4" xfId="1947"/>
    <cellStyle name="Porcentual 2 2 4 5" xfId="1949"/>
    <cellStyle name="Porcentual 2 2 4 5 2" xfId="3378"/>
    <cellStyle name="Porcentual 2 2 4 6" xfId="2746"/>
    <cellStyle name="Porcentual 2 2 4 7" xfId="1934"/>
    <cellStyle name="Porcentual 2 2 5" xfId="588"/>
    <cellStyle name="Porcentual 2 2 5 2" xfId="589"/>
    <cellStyle name="Porcentual 2 2 5 2 2" xfId="1342"/>
    <cellStyle name="Porcentual 2 2 5 2 2 2" xfId="1953"/>
    <cellStyle name="Porcentual 2 2 5 2 2 2 2" xfId="3379"/>
    <cellStyle name="Porcentual 2 2 5 2 2 3" xfId="3008"/>
    <cellStyle name="Porcentual 2 2 5 2 2 4" xfId="1952"/>
    <cellStyle name="Porcentual 2 2 5 2 3" xfId="1954"/>
    <cellStyle name="Porcentual 2 2 5 2 3 2" xfId="3380"/>
    <cellStyle name="Porcentual 2 2 5 2 4" xfId="2751"/>
    <cellStyle name="Porcentual 2 2 5 2 5" xfId="1951"/>
    <cellStyle name="Porcentual 2 2 5 3" xfId="1341"/>
    <cellStyle name="Porcentual 2 2 5 3 2" xfId="1956"/>
    <cellStyle name="Porcentual 2 2 5 3 2 2" xfId="3381"/>
    <cellStyle name="Porcentual 2 2 5 3 3" xfId="3007"/>
    <cellStyle name="Porcentual 2 2 5 3 4" xfId="1955"/>
    <cellStyle name="Porcentual 2 2 5 4" xfId="1957"/>
    <cellStyle name="Porcentual 2 2 5 4 2" xfId="3382"/>
    <cellStyle name="Porcentual 2 2 5 5" xfId="2750"/>
    <cellStyle name="Porcentual 2 2 5 6" xfId="1950"/>
    <cellStyle name="Porcentual 2 2 6" xfId="590"/>
    <cellStyle name="Porcentual 2 2 6 2" xfId="1343"/>
    <cellStyle name="Porcentual 2 2 6 2 2" xfId="1960"/>
    <cellStyle name="Porcentual 2 2 6 2 2 2" xfId="3383"/>
    <cellStyle name="Porcentual 2 2 6 2 3" xfId="3009"/>
    <cellStyle name="Porcentual 2 2 6 2 4" xfId="1959"/>
    <cellStyle name="Porcentual 2 2 6 3" xfId="1961"/>
    <cellStyle name="Porcentual 2 2 6 3 2" xfId="3384"/>
    <cellStyle name="Porcentual 2 2 6 4" xfId="2752"/>
    <cellStyle name="Porcentual 2 2 6 5" xfId="1958"/>
    <cellStyle name="Porcentual 2 2 7" xfId="1312"/>
    <cellStyle name="Porcentual 2 2 7 2" xfId="1963"/>
    <cellStyle name="Porcentual 2 2 7 2 2" xfId="3385"/>
    <cellStyle name="Porcentual 2 2 7 3" xfId="2978"/>
    <cellStyle name="Porcentual 2 2 7 4" xfId="1962"/>
    <cellStyle name="Porcentual 2 2 8" xfId="1964"/>
    <cellStyle name="Porcentual 2 2 8 2" xfId="3386"/>
    <cellStyle name="Porcentual 2 2 9" xfId="2668"/>
    <cellStyle name="Porcentual 2 3" xfId="591"/>
    <cellStyle name="Porcentual 2 3 2" xfId="592"/>
    <cellStyle name="Porcentual 2 3 2 2" xfId="593"/>
    <cellStyle name="Porcentual 2 3 2 2 2" xfId="594"/>
    <cellStyle name="Porcentual 2 3 2 2 2 2" xfId="595"/>
    <cellStyle name="Porcentual 2 3 2 2 2 2 2" xfId="1348"/>
    <cellStyle name="Porcentual 2 3 2 2 2 2 2 2" xfId="1971"/>
    <cellStyle name="Porcentual 2 3 2 2 2 2 2 2 2" xfId="3387"/>
    <cellStyle name="Porcentual 2 3 2 2 2 2 2 3" xfId="3014"/>
    <cellStyle name="Porcentual 2 3 2 2 2 2 2 4" xfId="1970"/>
    <cellStyle name="Porcentual 2 3 2 2 2 2 3" xfId="1972"/>
    <cellStyle name="Porcentual 2 3 2 2 2 2 3 2" xfId="3388"/>
    <cellStyle name="Porcentual 2 3 2 2 2 2 4" xfId="2757"/>
    <cellStyle name="Porcentual 2 3 2 2 2 2 5" xfId="1969"/>
    <cellStyle name="Porcentual 2 3 2 2 2 3" xfId="1347"/>
    <cellStyle name="Porcentual 2 3 2 2 2 3 2" xfId="1974"/>
    <cellStyle name="Porcentual 2 3 2 2 2 3 2 2" xfId="3389"/>
    <cellStyle name="Porcentual 2 3 2 2 2 3 3" xfId="3013"/>
    <cellStyle name="Porcentual 2 3 2 2 2 3 4" xfId="1973"/>
    <cellStyle name="Porcentual 2 3 2 2 2 4" xfId="1975"/>
    <cellStyle name="Porcentual 2 3 2 2 2 4 2" xfId="3390"/>
    <cellStyle name="Porcentual 2 3 2 2 2 5" xfId="2756"/>
    <cellStyle name="Porcentual 2 3 2 2 2 6" xfId="1968"/>
    <cellStyle name="Porcentual 2 3 2 2 3" xfId="596"/>
    <cellStyle name="Porcentual 2 3 2 2 3 2" xfId="1349"/>
    <cellStyle name="Porcentual 2 3 2 2 3 2 2" xfId="1978"/>
    <cellStyle name="Porcentual 2 3 2 2 3 2 2 2" xfId="3391"/>
    <cellStyle name="Porcentual 2 3 2 2 3 2 3" xfId="3015"/>
    <cellStyle name="Porcentual 2 3 2 2 3 2 4" xfId="1977"/>
    <cellStyle name="Porcentual 2 3 2 2 3 3" xfId="1979"/>
    <cellStyle name="Porcentual 2 3 2 2 3 3 2" xfId="3392"/>
    <cellStyle name="Porcentual 2 3 2 2 3 4" xfId="2758"/>
    <cellStyle name="Porcentual 2 3 2 2 3 5" xfId="1976"/>
    <cellStyle name="Porcentual 2 3 2 2 4" xfId="1346"/>
    <cellStyle name="Porcentual 2 3 2 2 4 2" xfId="1981"/>
    <cellStyle name="Porcentual 2 3 2 2 4 2 2" xfId="3393"/>
    <cellStyle name="Porcentual 2 3 2 2 4 3" xfId="3012"/>
    <cellStyle name="Porcentual 2 3 2 2 4 4" xfId="1980"/>
    <cellStyle name="Porcentual 2 3 2 2 5" xfId="1982"/>
    <cellStyle name="Porcentual 2 3 2 2 5 2" xfId="3394"/>
    <cellStyle name="Porcentual 2 3 2 2 6" xfId="2755"/>
    <cellStyle name="Porcentual 2 3 2 2 7" xfId="1967"/>
    <cellStyle name="Porcentual 2 3 2 3" xfId="597"/>
    <cellStyle name="Porcentual 2 3 2 3 2" xfId="598"/>
    <cellStyle name="Porcentual 2 3 2 3 2 2" xfId="1351"/>
    <cellStyle name="Porcentual 2 3 2 3 2 2 2" xfId="1986"/>
    <cellStyle name="Porcentual 2 3 2 3 2 2 2 2" xfId="3395"/>
    <cellStyle name="Porcentual 2 3 2 3 2 2 3" xfId="3017"/>
    <cellStyle name="Porcentual 2 3 2 3 2 2 4" xfId="1985"/>
    <cellStyle name="Porcentual 2 3 2 3 2 3" xfId="1987"/>
    <cellStyle name="Porcentual 2 3 2 3 2 3 2" xfId="3396"/>
    <cellStyle name="Porcentual 2 3 2 3 2 4" xfId="2760"/>
    <cellStyle name="Porcentual 2 3 2 3 2 5" xfId="1984"/>
    <cellStyle name="Porcentual 2 3 2 3 3" xfId="1350"/>
    <cellStyle name="Porcentual 2 3 2 3 3 2" xfId="1989"/>
    <cellStyle name="Porcentual 2 3 2 3 3 2 2" xfId="3397"/>
    <cellStyle name="Porcentual 2 3 2 3 3 3" xfId="3016"/>
    <cellStyle name="Porcentual 2 3 2 3 3 4" xfId="1988"/>
    <cellStyle name="Porcentual 2 3 2 3 4" xfId="1990"/>
    <cellStyle name="Porcentual 2 3 2 3 4 2" xfId="3398"/>
    <cellStyle name="Porcentual 2 3 2 3 5" xfId="2759"/>
    <cellStyle name="Porcentual 2 3 2 3 6" xfId="1983"/>
    <cellStyle name="Porcentual 2 3 2 4" xfId="599"/>
    <cellStyle name="Porcentual 2 3 2 4 2" xfId="1352"/>
    <cellStyle name="Porcentual 2 3 2 4 2 2" xfId="1993"/>
    <cellStyle name="Porcentual 2 3 2 4 2 2 2" xfId="3399"/>
    <cellStyle name="Porcentual 2 3 2 4 2 3" xfId="3018"/>
    <cellStyle name="Porcentual 2 3 2 4 2 4" xfId="1992"/>
    <cellStyle name="Porcentual 2 3 2 4 3" xfId="1994"/>
    <cellStyle name="Porcentual 2 3 2 4 3 2" xfId="3400"/>
    <cellStyle name="Porcentual 2 3 2 4 4" xfId="2761"/>
    <cellStyle name="Porcentual 2 3 2 4 5" xfId="1991"/>
    <cellStyle name="Porcentual 2 3 2 5" xfId="1345"/>
    <cellStyle name="Porcentual 2 3 2 5 2" xfId="1996"/>
    <cellStyle name="Porcentual 2 3 2 5 2 2" xfId="3401"/>
    <cellStyle name="Porcentual 2 3 2 5 3" xfId="3011"/>
    <cellStyle name="Porcentual 2 3 2 5 4" xfId="1995"/>
    <cellStyle name="Porcentual 2 3 2 6" xfId="1997"/>
    <cellStyle name="Porcentual 2 3 2 6 2" xfId="3402"/>
    <cellStyle name="Porcentual 2 3 2 7" xfId="2754"/>
    <cellStyle name="Porcentual 2 3 2 8" xfId="1966"/>
    <cellStyle name="Porcentual 2 3 3" xfId="600"/>
    <cellStyle name="Porcentual 2 3 3 2" xfId="601"/>
    <cellStyle name="Porcentual 2 3 3 2 2" xfId="602"/>
    <cellStyle name="Porcentual 2 3 3 2 2 2" xfId="1355"/>
    <cellStyle name="Porcentual 2 3 3 2 2 2 2" xfId="2002"/>
    <cellStyle name="Porcentual 2 3 3 2 2 2 2 2" xfId="3403"/>
    <cellStyle name="Porcentual 2 3 3 2 2 2 3" xfId="3021"/>
    <cellStyle name="Porcentual 2 3 3 2 2 2 4" xfId="2001"/>
    <cellStyle name="Porcentual 2 3 3 2 2 3" xfId="2003"/>
    <cellStyle name="Porcentual 2 3 3 2 2 3 2" xfId="3404"/>
    <cellStyle name="Porcentual 2 3 3 2 2 4" xfId="2764"/>
    <cellStyle name="Porcentual 2 3 3 2 2 5" xfId="2000"/>
    <cellStyle name="Porcentual 2 3 3 2 3" xfId="1354"/>
    <cellStyle name="Porcentual 2 3 3 2 3 2" xfId="2005"/>
    <cellStyle name="Porcentual 2 3 3 2 3 2 2" xfId="3405"/>
    <cellStyle name="Porcentual 2 3 3 2 3 3" xfId="3020"/>
    <cellStyle name="Porcentual 2 3 3 2 3 4" xfId="2004"/>
    <cellStyle name="Porcentual 2 3 3 2 4" xfId="2006"/>
    <cellStyle name="Porcentual 2 3 3 2 4 2" xfId="3406"/>
    <cellStyle name="Porcentual 2 3 3 2 5" xfId="2763"/>
    <cellStyle name="Porcentual 2 3 3 2 6" xfId="1999"/>
    <cellStyle name="Porcentual 2 3 3 3" xfId="603"/>
    <cellStyle name="Porcentual 2 3 3 3 2" xfId="1356"/>
    <cellStyle name="Porcentual 2 3 3 3 2 2" xfId="2009"/>
    <cellStyle name="Porcentual 2 3 3 3 2 2 2" xfId="3407"/>
    <cellStyle name="Porcentual 2 3 3 3 2 3" xfId="3022"/>
    <cellStyle name="Porcentual 2 3 3 3 2 4" xfId="2008"/>
    <cellStyle name="Porcentual 2 3 3 3 3" xfId="2010"/>
    <cellStyle name="Porcentual 2 3 3 3 3 2" xfId="3408"/>
    <cellStyle name="Porcentual 2 3 3 3 4" xfId="2765"/>
    <cellStyle name="Porcentual 2 3 3 3 5" xfId="2007"/>
    <cellStyle name="Porcentual 2 3 3 4" xfId="1353"/>
    <cellStyle name="Porcentual 2 3 3 4 2" xfId="2012"/>
    <cellStyle name="Porcentual 2 3 3 4 2 2" xfId="3409"/>
    <cellStyle name="Porcentual 2 3 3 4 3" xfId="3019"/>
    <cellStyle name="Porcentual 2 3 3 4 4" xfId="2011"/>
    <cellStyle name="Porcentual 2 3 3 5" xfId="2013"/>
    <cellStyle name="Porcentual 2 3 3 5 2" xfId="3410"/>
    <cellStyle name="Porcentual 2 3 3 6" xfId="2762"/>
    <cellStyle name="Porcentual 2 3 3 7" xfId="1998"/>
    <cellStyle name="Porcentual 2 3 4" xfId="604"/>
    <cellStyle name="Porcentual 2 3 4 2" xfId="605"/>
    <cellStyle name="Porcentual 2 3 4 2 2" xfId="1358"/>
    <cellStyle name="Porcentual 2 3 4 2 2 2" xfId="2017"/>
    <cellStyle name="Porcentual 2 3 4 2 2 2 2" xfId="3411"/>
    <cellStyle name="Porcentual 2 3 4 2 2 3" xfId="3024"/>
    <cellStyle name="Porcentual 2 3 4 2 2 4" xfId="2016"/>
    <cellStyle name="Porcentual 2 3 4 2 3" xfId="2018"/>
    <cellStyle name="Porcentual 2 3 4 2 3 2" xfId="3412"/>
    <cellStyle name="Porcentual 2 3 4 2 4" xfId="2767"/>
    <cellStyle name="Porcentual 2 3 4 2 5" xfId="2015"/>
    <cellStyle name="Porcentual 2 3 4 3" xfId="1357"/>
    <cellStyle name="Porcentual 2 3 4 3 2" xfId="2020"/>
    <cellStyle name="Porcentual 2 3 4 3 2 2" xfId="3413"/>
    <cellStyle name="Porcentual 2 3 4 3 3" xfId="3023"/>
    <cellStyle name="Porcentual 2 3 4 3 4" xfId="2019"/>
    <cellStyle name="Porcentual 2 3 4 4" xfId="2021"/>
    <cellStyle name="Porcentual 2 3 4 4 2" xfId="3414"/>
    <cellStyle name="Porcentual 2 3 4 5" xfId="2766"/>
    <cellStyle name="Porcentual 2 3 4 6" xfId="2014"/>
    <cellStyle name="Porcentual 2 3 5" xfId="606"/>
    <cellStyle name="Porcentual 2 3 5 2" xfId="1359"/>
    <cellStyle name="Porcentual 2 3 5 2 2" xfId="2024"/>
    <cellStyle name="Porcentual 2 3 5 2 2 2" xfId="3415"/>
    <cellStyle name="Porcentual 2 3 5 2 3" xfId="3025"/>
    <cellStyle name="Porcentual 2 3 5 2 4" xfId="2023"/>
    <cellStyle name="Porcentual 2 3 5 3" xfId="2025"/>
    <cellStyle name="Porcentual 2 3 5 3 2" xfId="3416"/>
    <cellStyle name="Porcentual 2 3 5 4" xfId="2768"/>
    <cellStyle name="Porcentual 2 3 5 5" xfId="2022"/>
    <cellStyle name="Porcentual 2 3 6" xfId="1344"/>
    <cellStyle name="Porcentual 2 3 6 2" xfId="2027"/>
    <cellStyle name="Porcentual 2 3 6 2 2" xfId="3417"/>
    <cellStyle name="Porcentual 2 3 6 3" xfId="3010"/>
    <cellStyle name="Porcentual 2 3 6 4" xfId="2026"/>
    <cellStyle name="Porcentual 2 3 7" xfId="2028"/>
    <cellStyle name="Porcentual 2 3 7 2" xfId="3418"/>
    <cellStyle name="Porcentual 2 3 8" xfId="2753"/>
    <cellStyle name="Porcentual 2 3 9" xfId="1965"/>
    <cellStyle name="Porcentual 2 4" xfId="607"/>
    <cellStyle name="Porcentual 2 4 2" xfId="608"/>
    <cellStyle name="Porcentual 2 4 2 2" xfId="609"/>
    <cellStyle name="Porcentual 2 4 2 2 2" xfId="610"/>
    <cellStyle name="Porcentual 2 4 2 2 2 2" xfId="1363"/>
    <cellStyle name="Porcentual 2 4 2 2 2 2 2" xfId="2034"/>
    <cellStyle name="Porcentual 2 4 2 2 2 2 2 2" xfId="3419"/>
    <cellStyle name="Porcentual 2 4 2 2 2 2 3" xfId="3029"/>
    <cellStyle name="Porcentual 2 4 2 2 2 2 4" xfId="2033"/>
    <cellStyle name="Porcentual 2 4 2 2 2 3" xfId="2035"/>
    <cellStyle name="Porcentual 2 4 2 2 2 3 2" xfId="3420"/>
    <cellStyle name="Porcentual 2 4 2 2 2 4" xfId="2772"/>
    <cellStyle name="Porcentual 2 4 2 2 2 5" xfId="2032"/>
    <cellStyle name="Porcentual 2 4 2 2 3" xfId="1362"/>
    <cellStyle name="Porcentual 2 4 2 2 3 2" xfId="2037"/>
    <cellStyle name="Porcentual 2 4 2 2 3 2 2" xfId="3421"/>
    <cellStyle name="Porcentual 2 4 2 2 3 3" xfId="3028"/>
    <cellStyle name="Porcentual 2 4 2 2 3 4" xfId="2036"/>
    <cellStyle name="Porcentual 2 4 2 2 4" xfId="2038"/>
    <cellStyle name="Porcentual 2 4 2 2 4 2" xfId="3422"/>
    <cellStyle name="Porcentual 2 4 2 2 5" xfId="2771"/>
    <cellStyle name="Porcentual 2 4 2 2 6" xfId="2031"/>
    <cellStyle name="Porcentual 2 4 2 3" xfId="611"/>
    <cellStyle name="Porcentual 2 4 2 3 2" xfId="1364"/>
    <cellStyle name="Porcentual 2 4 2 3 2 2" xfId="2041"/>
    <cellStyle name="Porcentual 2 4 2 3 2 2 2" xfId="3423"/>
    <cellStyle name="Porcentual 2 4 2 3 2 3" xfId="3030"/>
    <cellStyle name="Porcentual 2 4 2 3 2 4" xfId="2040"/>
    <cellStyle name="Porcentual 2 4 2 3 3" xfId="2042"/>
    <cellStyle name="Porcentual 2 4 2 3 3 2" xfId="3424"/>
    <cellStyle name="Porcentual 2 4 2 3 4" xfId="2773"/>
    <cellStyle name="Porcentual 2 4 2 3 5" xfId="2039"/>
    <cellStyle name="Porcentual 2 4 2 4" xfId="1361"/>
    <cellStyle name="Porcentual 2 4 2 4 2" xfId="2044"/>
    <cellStyle name="Porcentual 2 4 2 4 2 2" xfId="3425"/>
    <cellStyle name="Porcentual 2 4 2 4 3" xfId="3027"/>
    <cellStyle name="Porcentual 2 4 2 4 4" xfId="2043"/>
    <cellStyle name="Porcentual 2 4 2 5" xfId="2045"/>
    <cellStyle name="Porcentual 2 4 2 5 2" xfId="3426"/>
    <cellStyle name="Porcentual 2 4 2 6" xfId="2770"/>
    <cellStyle name="Porcentual 2 4 2 7" xfId="2030"/>
    <cellStyle name="Porcentual 2 4 3" xfId="612"/>
    <cellStyle name="Porcentual 2 4 3 2" xfId="613"/>
    <cellStyle name="Porcentual 2 4 3 2 2" xfId="1366"/>
    <cellStyle name="Porcentual 2 4 3 2 2 2" xfId="2049"/>
    <cellStyle name="Porcentual 2 4 3 2 2 2 2" xfId="3427"/>
    <cellStyle name="Porcentual 2 4 3 2 2 3" xfId="3032"/>
    <cellStyle name="Porcentual 2 4 3 2 2 4" xfId="2048"/>
    <cellStyle name="Porcentual 2 4 3 2 3" xfId="2050"/>
    <cellStyle name="Porcentual 2 4 3 2 3 2" xfId="3428"/>
    <cellStyle name="Porcentual 2 4 3 2 4" xfId="2775"/>
    <cellStyle name="Porcentual 2 4 3 2 5" xfId="2047"/>
    <cellStyle name="Porcentual 2 4 3 3" xfId="1365"/>
    <cellStyle name="Porcentual 2 4 3 3 2" xfId="2052"/>
    <cellStyle name="Porcentual 2 4 3 3 2 2" xfId="3429"/>
    <cellStyle name="Porcentual 2 4 3 3 3" xfId="3031"/>
    <cellStyle name="Porcentual 2 4 3 3 4" xfId="2051"/>
    <cellStyle name="Porcentual 2 4 3 4" xfId="2053"/>
    <cellStyle name="Porcentual 2 4 3 4 2" xfId="3430"/>
    <cellStyle name="Porcentual 2 4 3 5" xfId="2774"/>
    <cellStyle name="Porcentual 2 4 3 6" xfId="2046"/>
    <cellStyle name="Porcentual 2 4 4" xfId="614"/>
    <cellStyle name="Porcentual 2 4 4 2" xfId="1367"/>
    <cellStyle name="Porcentual 2 4 4 2 2" xfId="2056"/>
    <cellStyle name="Porcentual 2 4 4 2 2 2" xfId="3431"/>
    <cellStyle name="Porcentual 2 4 4 2 3" xfId="3033"/>
    <cellStyle name="Porcentual 2 4 4 2 4" xfId="2055"/>
    <cellStyle name="Porcentual 2 4 4 3" xfId="2057"/>
    <cellStyle name="Porcentual 2 4 4 3 2" xfId="3432"/>
    <cellStyle name="Porcentual 2 4 4 4" xfId="2776"/>
    <cellStyle name="Porcentual 2 4 4 5" xfId="2054"/>
    <cellStyle name="Porcentual 2 4 5" xfId="1360"/>
    <cellStyle name="Porcentual 2 4 5 2" xfId="2059"/>
    <cellStyle name="Porcentual 2 4 5 2 2" xfId="3433"/>
    <cellStyle name="Porcentual 2 4 5 3" xfId="3026"/>
    <cellStyle name="Porcentual 2 4 5 4" xfId="2058"/>
    <cellStyle name="Porcentual 2 4 6" xfId="2060"/>
    <cellStyle name="Porcentual 2 4 6 2" xfId="3434"/>
    <cellStyle name="Porcentual 2 4 7" xfId="2769"/>
    <cellStyle name="Porcentual 2 4 8" xfId="2029"/>
    <cellStyle name="Porcentual 2 5" xfId="615"/>
    <cellStyle name="Porcentual 2 5 2" xfId="616"/>
    <cellStyle name="Porcentual 2 5 2 2" xfId="617"/>
    <cellStyle name="Porcentual 2 5 2 2 2" xfId="1370"/>
    <cellStyle name="Porcentual 2 5 2 2 2 2" xfId="2065"/>
    <cellStyle name="Porcentual 2 5 2 2 2 2 2" xfId="3435"/>
    <cellStyle name="Porcentual 2 5 2 2 2 3" xfId="3036"/>
    <cellStyle name="Porcentual 2 5 2 2 2 4" xfId="2064"/>
    <cellStyle name="Porcentual 2 5 2 2 3" xfId="2066"/>
    <cellStyle name="Porcentual 2 5 2 2 3 2" xfId="3436"/>
    <cellStyle name="Porcentual 2 5 2 2 4" xfId="2779"/>
    <cellStyle name="Porcentual 2 5 2 2 5" xfId="2063"/>
    <cellStyle name="Porcentual 2 5 2 3" xfId="1369"/>
    <cellStyle name="Porcentual 2 5 2 3 2" xfId="2068"/>
    <cellStyle name="Porcentual 2 5 2 3 2 2" xfId="3437"/>
    <cellStyle name="Porcentual 2 5 2 3 3" xfId="3035"/>
    <cellStyle name="Porcentual 2 5 2 3 4" xfId="2067"/>
    <cellStyle name="Porcentual 2 5 2 4" xfId="2069"/>
    <cellStyle name="Porcentual 2 5 2 4 2" xfId="3438"/>
    <cellStyle name="Porcentual 2 5 2 5" xfId="2778"/>
    <cellStyle name="Porcentual 2 5 2 6" xfId="2062"/>
    <cellStyle name="Porcentual 2 5 3" xfId="618"/>
    <cellStyle name="Porcentual 2 5 3 2" xfId="1371"/>
    <cellStyle name="Porcentual 2 5 3 2 2" xfId="2072"/>
    <cellStyle name="Porcentual 2 5 3 2 2 2" xfId="3439"/>
    <cellStyle name="Porcentual 2 5 3 2 3" xfId="3037"/>
    <cellStyle name="Porcentual 2 5 3 2 4" xfId="2071"/>
    <cellStyle name="Porcentual 2 5 3 3" xfId="2073"/>
    <cellStyle name="Porcentual 2 5 3 3 2" xfId="3440"/>
    <cellStyle name="Porcentual 2 5 3 4" xfId="2780"/>
    <cellStyle name="Porcentual 2 5 3 5" xfId="2070"/>
    <cellStyle name="Porcentual 2 5 4" xfId="1368"/>
    <cellStyle name="Porcentual 2 5 4 2" xfId="2075"/>
    <cellStyle name="Porcentual 2 5 4 2 2" xfId="3441"/>
    <cellStyle name="Porcentual 2 5 4 3" xfId="3034"/>
    <cellStyle name="Porcentual 2 5 4 4" xfId="2074"/>
    <cellStyle name="Porcentual 2 5 5" xfId="2076"/>
    <cellStyle name="Porcentual 2 5 5 2" xfId="3442"/>
    <cellStyle name="Porcentual 2 5 6" xfId="2777"/>
    <cellStyle name="Porcentual 2 5 7" xfId="2061"/>
    <cellStyle name="Porcentual 2 6" xfId="619"/>
    <cellStyle name="Porcentual 2 6 2" xfId="620"/>
    <cellStyle name="Porcentual 2 6 2 2" xfId="1373"/>
    <cellStyle name="Porcentual 2 6 2 2 2" xfId="2080"/>
    <cellStyle name="Porcentual 2 6 2 2 2 2" xfId="3443"/>
    <cellStyle name="Porcentual 2 6 2 2 3" xfId="3039"/>
    <cellStyle name="Porcentual 2 6 2 2 4" xfId="2079"/>
    <cellStyle name="Porcentual 2 6 2 3" xfId="2081"/>
    <cellStyle name="Porcentual 2 6 2 3 2" xfId="3444"/>
    <cellStyle name="Porcentual 2 6 2 4" xfId="2782"/>
    <cellStyle name="Porcentual 2 6 2 5" xfId="2078"/>
    <cellStyle name="Porcentual 2 6 3" xfId="1372"/>
    <cellStyle name="Porcentual 2 6 3 2" xfId="2083"/>
    <cellStyle name="Porcentual 2 6 3 2 2" xfId="3445"/>
    <cellStyle name="Porcentual 2 6 3 3" xfId="3038"/>
    <cellStyle name="Porcentual 2 6 3 4" xfId="2082"/>
    <cellStyle name="Porcentual 2 6 4" xfId="2084"/>
    <cellStyle name="Porcentual 2 6 4 2" xfId="3446"/>
    <cellStyle name="Porcentual 2 6 5" xfId="2781"/>
    <cellStyle name="Porcentual 2 6 6" xfId="2077"/>
    <cellStyle name="Porcentual 2 7" xfId="621"/>
    <cellStyle name="Porcentual 2 7 2" xfId="1374"/>
    <cellStyle name="Porcentual 2 7 2 2" xfId="2087"/>
    <cellStyle name="Porcentual 2 7 2 2 2" xfId="3447"/>
    <cellStyle name="Porcentual 2 7 2 3" xfId="3040"/>
    <cellStyle name="Porcentual 2 7 2 4" xfId="2086"/>
    <cellStyle name="Porcentual 2 7 3" xfId="2088"/>
    <cellStyle name="Porcentual 2 7 3 2" xfId="3448"/>
    <cellStyle name="Porcentual 2 7 4" xfId="2783"/>
    <cellStyle name="Porcentual 2 7 5" xfId="2085"/>
    <cellStyle name="Porcentual 2 8" xfId="1311"/>
    <cellStyle name="Porcentual 2 8 2" xfId="2090"/>
    <cellStyle name="Porcentual 2 8 2 2" xfId="3449"/>
    <cellStyle name="Porcentual 2 8 3" xfId="2977"/>
    <cellStyle name="Porcentual 2 8 4" xfId="2089"/>
    <cellStyle name="Porcentual 2 9" xfId="2091"/>
    <cellStyle name="Porcentual 2 9 2" xfId="6370"/>
    <cellStyle name="Porcentual 2 9 3" xfId="6371"/>
    <cellStyle name="Porcentual 3" xfId="622"/>
    <cellStyle name="Porcentual 3 2" xfId="623"/>
    <cellStyle name="Porcentual 3 2 2" xfId="791"/>
    <cellStyle name="Porcentual 3 2 2 2" xfId="1597"/>
    <cellStyle name="Porcentual 3 2 2 3" xfId="3200"/>
    <cellStyle name="Porcentual 3 2 3" xfId="1594"/>
    <cellStyle name="Porcentual 3 2 4" xfId="3199"/>
    <cellStyle name="Porcentual 3 3" xfId="1593"/>
    <cellStyle name="Porcentual 3 4" xfId="3198"/>
    <cellStyle name="Porcentual 4" xfId="624"/>
    <cellStyle name="Porcentual 5" xfId="625"/>
    <cellStyle name="Porcentual 5 10" xfId="1375"/>
    <cellStyle name="Porcentual 5 10 2" xfId="2093"/>
    <cellStyle name="Porcentual 5 10 2 2" xfId="3450"/>
    <cellStyle name="Porcentual 5 10 3" xfId="3041"/>
    <cellStyle name="Porcentual 5 10 4" xfId="2092"/>
    <cellStyle name="Porcentual 5 11" xfId="2094"/>
    <cellStyle name="Porcentual 5 11 2" xfId="3451"/>
    <cellStyle name="Porcentual 5 12" xfId="2670"/>
    <cellStyle name="Porcentual 5 13" xfId="3189"/>
    <cellStyle name="Porcentual 5 2" xfId="626"/>
    <cellStyle name="Porcentual 5 2 10" xfId="2095"/>
    <cellStyle name="Porcentual 5 2 2" xfId="627"/>
    <cellStyle name="Porcentual 5 2 2 2" xfId="628"/>
    <cellStyle name="Porcentual 5 2 2 2 2" xfId="629"/>
    <cellStyle name="Porcentual 5 2 2 2 2 2" xfId="630"/>
    <cellStyle name="Porcentual 5 2 2 2 2 2 2" xfId="631"/>
    <cellStyle name="Porcentual 5 2 2 2 2 2 2 2" xfId="1381"/>
    <cellStyle name="Porcentual 5 2 2 2 2 2 2 2 2" xfId="2102"/>
    <cellStyle name="Porcentual 5 2 2 2 2 2 2 2 2 2" xfId="3452"/>
    <cellStyle name="Porcentual 5 2 2 2 2 2 2 2 3" xfId="3047"/>
    <cellStyle name="Porcentual 5 2 2 2 2 2 2 2 4" xfId="2101"/>
    <cellStyle name="Porcentual 5 2 2 2 2 2 2 3" xfId="2103"/>
    <cellStyle name="Porcentual 5 2 2 2 2 2 2 3 2" xfId="3453"/>
    <cellStyle name="Porcentual 5 2 2 2 2 2 2 4" xfId="2788"/>
    <cellStyle name="Porcentual 5 2 2 2 2 2 2 5" xfId="2100"/>
    <cellStyle name="Porcentual 5 2 2 2 2 2 3" xfId="1380"/>
    <cellStyle name="Porcentual 5 2 2 2 2 2 3 2" xfId="2105"/>
    <cellStyle name="Porcentual 5 2 2 2 2 2 3 2 2" xfId="3454"/>
    <cellStyle name="Porcentual 5 2 2 2 2 2 3 3" xfId="3046"/>
    <cellStyle name="Porcentual 5 2 2 2 2 2 3 4" xfId="2104"/>
    <cellStyle name="Porcentual 5 2 2 2 2 2 4" xfId="2106"/>
    <cellStyle name="Porcentual 5 2 2 2 2 2 4 2" xfId="3455"/>
    <cellStyle name="Porcentual 5 2 2 2 2 2 5" xfId="2787"/>
    <cellStyle name="Porcentual 5 2 2 2 2 2 6" xfId="2099"/>
    <cellStyle name="Porcentual 5 2 2 2 2 3" xfId="632"/>
    <cellStyle name="Porcentual 5 2 2 2 2 3 2" xfId="1382"/>
    <cellStyle name="Porcentual 5 2 2 2 2 3 2 2" xfId="2109"/>
    <cellStyle name="Porcentual 5 2 2 2 2 3 2 2 2" xfId="3456"/>
    <cellStyle name="Porcentual 5 2 2 2 2 3 2 3" xfId="3048"/>
    <cellStyle name="Porcentual 5 2 2 2 2 3 2 4" xfId="2108"/>
    <cellStyle name="Porcentual 5 2 2 2 2 3 3" xfId="2110"/>
    <cellStyle name="Porcentual 5 2 2 2 2 3 3 2" xfId="3457"/>
    <cellStyle name="Porcentual 5 2 2 2 2 3 4" xfId="2789"/>
    <cellStyle name="Porcentual 5 2 2 2 2 3 5" xfId="2107"/>
    <cellStyle name="Porcentual 5 2 2 2 2 4" xfId="1379"/>
    <cellStyle name="Porcentual 5 2 2 2 2 4 2" xfId="2112"/>
    <cellStyle name="Porcentual 5 2 2 2 2 4 2 2" xfId="3458"/>
    <cellStyle name="Porcentual 5 2 2 2 2 4 3" xfId="3045"/>
    <cellStyle name="Porcentual 5 2 2 2 2 4 4" xfId="2111"/>
    <cellStyle name="Porcentual 5 2 2 2 2 5" xfId="2113"/>
    <cellStyle name="Porcentual 5 2 2 2 2 5 2" xfId="3459"/>
    <cellStyle name="Porcentual 5 2 2 2 2 6" xfId="2786"/>
    <cellStyle name="Porcentual 5 2 2 2 2 7" xfId="2098"/>
    <cellStyle name="Porcentual 5 2 2 2 3" xfId="633"/>
    <cellStyle name="Porcentual 5 2 2 2 3 2" xfId="634"/>
    <cellStyle name="Porcentual 5 2 2 2 3 2 2" xfId="1384"/>
    <cellStyle name="Porcentual 5 2 2 2 3 2 2 2" xfId="2117"/>
    <cellStyle name="Porcentual 5 2 2 2 3 2 2 2 2" xfId="3460"/>
    <cellStyle name="Porcentual 5 2 2 2 3 2 2 3" xfId="3050"/>
    <cellStyle name="Porcentual 5 2 2 2 3 2 2 4" xfId="2116"/>
    <cellStyle name="Porcentual 5 2 2 2 3 2 3" xfId="2118"/>
    <cellStyle name="Porcentual 5 2 2 2 3 2 3 2" xfId="3461"/>
    <cellStyle name="Porcentual 5 2 2 2 3 2 4" xfId="2791"/>
    <cellStyle name="Porcentual 5 2 2 2 3 2 5" xfId="2115"/>
    <cellStyle name="Porcentual 5 2 2 2 3 3" xfId="1383"/>
    <cellStyle name="Porcentual 5 2 2 2 3 3 2" xfId="2120"/>
    <cellStyle name="Porcentual 5 2 2 2 3 3 2 2" xfId="3462"/>
    <cellStyle name="Porcentual 5 2 2 2 3 3 3" xfId="3049"/>
    <cellStyle name="Porcentual 5 2 2 2 3 3 4" xfId="2119"/>
    <cellStyle name="Porcentual 5 2 2 2 3 4" xfId="2121"/>
    <cellStyle name="Porcentual 5 2 2 2 3 4 2" xfId="3463"/>
    <cellStyle name="Porcentual 5 2 2 2 3 5" xfId="2790"/>
    <cellStyle name="Porcentual 5 2 2 2 3 6" xfId="2114"/>
    <cellStyle name="Porcentual 5 2 2 2 4" xfId="635"/>
    <cellStyle name="Porcentual 5 2 2 2 4 2" xfId="1385"/>
    <cellStyle name="Porcentual 5 2 2 2 4 2 2" xfId="2124"/>
    <cellStyle name="Porcentual 5 2 2 2 4 2 2 2" xfId="3464"/>
    <cellStyle name="Porcentual 5 2 2 2 4 2 3" xfId="3051"/>
    <cellStyle name="Porcentual 5 2 2 2 4 2 4" xfId="2123"/>
    <cellStyle name="Porcentual 5 2 2 2 4 3" xfId="2125"/>
    <cellStyle name="Porcentual 5 2 2 2 4 3 2" xfId="3465"/>
    <cellStyle name="Porcentual 5 2 2 2 4 4" xfId="2792"/>
    <cellStyle name="Porcentual 5 2 2 2 4 5" xfId="2122"/>
    <cellStyle name="Porcentual 5 2 2 2 5" xfId="1378"/>
    <cellStyle name="Porcentual 5 2 2 2 5 2" xfId="2127"/>
    <cellStyle name="Porcentual 5 2 2 2 5 2 2" xfId="3466"/>
    <cellStyle name="Porcentual 5 2 2 2 5 3" xfId="3044"/>
    <cellStyle name="Porcentual 5 2 2 2 5 4" xfId="2126"/>
    <cellStyle name="Porcentual 5 2 2 2 6" xfId="2128"/>
    <cellStyle name="Porcentual 5 2 2 2 6 2" xfId="3467"/>
    <cellStyle name="Porcentual 5 2 2 2 7" xfId="2785"/>
    <cellStyle name="Porcentual 5 2 2 2 8" xfId="2097"/>
    <cellStyle name="Porcentual 5 2 2 3" xfId="636"/>
    <cellStyle name="Porcentual 5 2 2 3 2" xfId="637"/>
    <cellStyle name="Porcentual 5 2 2 3 2 2" xfId="638"/>
    <cellStyle name="Porcentual 5 2 2 3 2 2 2" xfId="1388"/>
    <cellStyle name="Porcentual 5 2 2 3 2 2 2 2" xfId="2133"/>
    <cellStyle name="Porcentual 5 2 2 3 2 2 2 2 2" xfId="3468"/>
    <cellStyle name="Porcentual 5 2 2 3 2 2 2 3" xfId="3054"/>
    <cellStyle name="Porcentual 5 2 2 3 2 2 2 4" xfId="2132"/>
    <cellStyle name="Porcentual 5 2 2 3 2 2 3" xfId="2134"/>
    <cellStyle name="Porcentual 5 2 2 3 2 2 3 2" xfId="3469"/>
    <cellStyle name="Porcentual 5 2 2 3 2 2 4" xfId="2795"/>
    <cellStyle name="Porcentual 5 2 2 3 2 2 5" xfId="2131"/>
    <cellStyle name="Porcentual 5 2 2 3 2 3" xfId="1387"/>
    <cellStyle name="Porcentual 5 2 2 3 2 3 2" xfId="2136"/>
    <cellStyle name="Porcentual 5 2 2 3 2 3 2 2" xfId="3470"/>
    <cellStyle name="Porcentual 5 2 2 3 2 3 3" xfId="3053"/>
    <cellStyle name="Porcentual 5 2 2 3 2 3 4" xfId="2135"/>
    <cellStyle name="Porcentual 5 2 2 3 2 4" xfId="2137"/>
    <cellStyle name="Porcentual 5 2 2 3 2 4 2" xfId="3471"/>
    <cellStyle name="Porcentual 5 2 2 3 2 5" xfId="2794"/>
    <cellStyle name="Porcentual 5 2 2 3 2 6" xfId="2130"/>
    <cellStyle name="Porcentual 5 2 2 3 3" xfId="639"/>
    <cellStyle name="Porcentual 5 2 2 3 3 2" xfId="1389"/>
    <cellStyle name="Porcentual 5 2 2 3 3 2 2" xfId="2140"/>
    <cellStyle name="Porcentual 5 2 2 3 3 2 2 2" xfId="3472"/>
    <cellStyle name="Porcentual 5 2 2 3 3 2 3" xfId="3055"/>
    <cellStyle name="Porcentual 5 2 2 3 3 2 4" xfId="2139"/>
    <cellStyle name="Porcentual 5 2 2 3 3 3" xfId="2141"/>
    <cellStyle name="Porcentual 5 2 2 3 3 3 2" xfId="3473"/>
    <cellStyle name="Porcentual 5 2 2 3 3 4" xfId="2796"/>
    <cellStyle name="Porcentual 5 2 2 3 3 5" xfId="2138"/>
    <cellStyle name="Porcentual 5 2 2 3 4" xfId="1386"/>
    <cellStyle name="Porcentual 5 2 2 3 4 2" xfId="2143"/>
    <cellStyle name="Porcentual 5 2 2 3 4 2 2" xfId="3474"/>
    <cellStyle name="Porcentual 5 2 2 3 4 3" xfId="3052"/>
    <cellStyle name="Porcentual 5 2 2 3 4 4" xfId="2142"/>
    <cellStyle name="Porcentual 5 2 2 3 5" xfId="2144"/>
    <cellStyle name="Porcentual 5 2 2 3 5 2" xfId="3475"/>
    <cellStyle name="Porcentual 5 2 2 3 6" xfId="2793"/>
    <cellStyle name="Porcentual 5 2 2 3 7" xfId="2129"/>
    <cellStyle name="Porcentual 5 2 2 4" xfId="640"/>
    <cellStyle name="Porcentual 5 2 2 4 2" xfId="641"/>
    <cellStyle name="Porcentual 5 2 2 4 2 2" xfId="1391"/>
    <cellStyle name="Porcentual 5 2 2 4 2 2 2" xfId="2148"/>
    <cellStyle name="Porcentual 5 2 2 4 2 2 2 2" xfId="3476"/>
    <cellStyle name="Porcentual 5 2 2 4 2 2 3" xfId="3057"/>
    <cellStyle name="Porcentual 5 2 2 4 2 2 4" xfId="2147"/>
    <cellStyle name="Porcentual 5 2 2 4 2 3" xfId="2149"/>
    <cellStyle name="Porcentual 5 2 2 4 2 3 2" xfId="3477"/>
    <cellStyle name="Porcentual 5 2 2 4 2 4" xfId="2798"/>
    <cellStyle name="Porcentual 5 2 2 4 2 5" xfId="2146"/>
    <cellStyle name="Porcentual 5 2 2 4 3" xfId="1390"/>
    <cellStyle name="Porcentual 5 2 2 4 3 2" xfId="2151"/>
    <cellStyle name="Porcentual 5 2 2 4 3 2 2" xfId="3478"/>
    <cellStyle name="Porcentual 5 2 2 4 3 3" xfId="3056"/>
    <cellStyle name="Porcentual 5 2 2 4 3 4" xfId="2150"/>
    <cellStyle name="Porcentual 5 2 2 4 4" xfId="2152"/>
    <cellStyle name="Porcentual 5 2 2 4 4 2" xfId="3479"/>
    <cellStyle name="Porcentual 5 2 2 4 5" xfId="2797"/>
    <cellStyle name="Porcentual 5 2 2 4 6" xfId="2145"/>
    <cellStyle name="Porcentual 5 2 2 5" xfId="642"/>
    <cellStyle name="Porcentual 5 2 2 5 2" xfId="1392"/>
    <cellStyle name="Porcentual 5 2 2 5 2 2" xfId="2155"/>
    <cellStyle name="Porcentual 5 2 2 5 2 2 2" xfId="3480"/>
    <cellStyle name="Porcentual 5 2 2 5 2 3" xfId="3058"/>
    <cellStyle name="Porcentual 5 2 2 5 2 4" xfId="2154"/>
    <cellStyle name="Porcentual 5 2 2 5 3" xfId="2156"/>
    <cellStyle name="Porcentual 5 2 2 5 3 2" xfId="3481"/>
    <cellStyle name="Porcentual 5 2 2 5 4" xfId="2799"/>
    <cellStyle name="Porcentual 5 2 2 5 5" xfId="2153"/>
    <cellStyle name="Porcentual 5 2 2 6" xfId="1377"/>
    <cellStyle name="Porcentual 5 2 2 6 2" xfId="2158"/>
    <cellStyle name="Porcentual 5 2 2 6 2 2" xfId="3482"/>
    <cellStyle name="Porcentual 5 2 2 6 3" xfId="3043"/>
    <cellStyle name="Porcentual 5 2 2 6 4" xfId="2157"/>
    <cellStyle name="Porcentual 5 2 2 7" xfId="2159"/>
    <cellStyle name="Porcentual 5 2 2 7 2" xfId="3483"/>
    <cellStyle name="Porcentual 5 2 2 8" xfId="2784"/>
    <cellStyle name="Porcentual 5 2 2 9" xfId="2096"/>
    <cellStyle name="Porcentual 5 2 3" xfId="643"/>
    <cellStyle name="Porcentual 5 2 3 2" xfId="644"/>
    <cellStyle name="Porcentual 5 2 3 2 2" xfId="645"/>
    <cellStyle name="Porcentual 5 2 3 2 2 2" xfId="646"/>
    <cellStyle name="Porcentual 5 2 3 2 2 2 2" xfId="1396"/>
    <cellStyle name="Porcentual 5 2 3 2 2 2 2 2" xfId="2165"/>
    <cellStyle name="Porcentual 5 2 3 2 2 2 2 2 2" xfId="3484"/>
    <cellStyle name="Porcentual 5 2 3 2 2 2 2 3" xfId="3062"/>
    <cellStyle name="Porcentual 5 2 3 2 2 2 2 4" xfId="2164"/>
    <cellStyle name="Porcentual 5 2 3 2 2 2 3" xfId="2166"/>
    <cellStyle name="Porcentual 5 2 3 2 2 2 3 2" xfId="3485"/>
    <cellStyle name="Porcentual 5 2 3 2 2 2 4" xfId="2803"/>
    <cellStyle name="Porcentual 5 2 3 2 2 2 5" xfId="2163"/>
    <cellStyle name="Porcentual 5 2 3 2 2 3" xfId="1395"/>
    <cellStyle name="Porcentual 5 2 3 2 2 3 2" xfId="2168"/>
    <cellStyle name="Porcentual 5 2 3 2 2 3 2 2" xfId="3486"/>
    <cellStyle name="Porcentual 5 2 3 2 2 3 3" xfId="3061"/>
    <cellStyle name="Porcentual 5 2 3 2 2 3 4" xfId="2167"/>
    <cellStyle name="Porcentual 5 2 3 2 2 4" xfId="2169"/>
    <cellStyle name="Porcentual 5 2 3 2 2 4 2" xfId="3487"/>
    <cellStyle name="Porcentual 5 2 3 2 2 5" xfId="2802"/>
    <cellStyle name="Porcentual 5 2 3 2 2 6" xfId="2162"/>
    <cellStyle name="Porcentual 5 2 3 2 3" xfId="647"/>
    <cellStyle name="Porcentual 5 2 3 2 3 2" xfId="1397"/>
    <cellStyle name="Porcentual 5 2 3 2 3 2 2" xfId="2172"/>
    <cellStyle name="Porcentual 5 2 3 2 3 2 2 2" xfId="3488"/>
    <cellStyle name="Porcentual 5 2 3 2 3 2 3" xfId="3063"/>
    <cellStyle name="Porcentual 5 2 3 2 3 2 4" xfId="2171"/>
    <cellStyle name="Porcentual 5 2 3 2 3 3" xfId="2173"/>
    <cellStyle name="Porcentual 5 2 3 2 3 3 2" xfId="3489"/>
    <cellStyle name="Porcentual 5 2 3 2 3 4" xfId="2804"/>
    <cellStyle name="Porcentual 5 2 3 2 3 5" xfId="2170"/>
    <cellStyle name="Porcentual 5 2 3 2 4" xfId="1394"/>
    <cellStyle name="Porcentual 5 2 3 2 4 2" xfId="2175"/>
    <cellStyle name="Porcentual 5 2 3 2 4 2 2" xfId="3490"/>
    <cellStyle name="Porcentual 5 2 3 2 4 3" xfId="3060"/>
    <cellStyle name="Porcentual 5 2 3 2 4 4" xfId="2174"/>
    <cellStyle name="Porcentual 5 2 3 2 5" xfId="2176"/>
    <cellStyle name="Porcentual 5 2 3 2 5 2" xfId="3491"/>
    <cellStyle name="Porcentual 5 2 3 2 6" xfId="2801"/>
    <cellStyle name="Porcentual 5 2 3 2 7" xfId="2161"/>
    <cellStyle name="Porcentual 5 2 3 3" xfId="648"/>
    <cellStyle name="Porcentual 5 2 3 3 2" xfId="649"/>
    <cellStyle name="Porcentual 5 2 3 3 2 2" xfId="1399"/>
    <cellStyle name="Porcentual 5 2 3 3 2 2 2" xfId="2180"/>
    <cellStyle name="Porcentual 5 2 3 3 2 2 2 2" xfId="3492"/>
    <cellStyle name="Porcentual 5 2 3 3 2 2 3" xfId="3065"/>
    <cellStyle name="Porcentual 5 2 3 3 2 2 4" xfId="2179"/>
    <cellStyle name="Porcentual 5 2 3 3 2 3" xfId="2181"/>
    <cellStyle name="Porcentual 5 2 3 3 2 3 2" xfId="3493"/>
    <cellStyle name="Porcentual 5 2 3 3 2 4" xfId="2806"/>
    <cellStyle name="Porcentual 5 2 3 3 2 5" xfId="2178"/>
    <cellStyle name="Porcentual 5 2 3 3 3" xfId="1398"/>
    <cellStyle name="Porcentual 5 2 3 3 3 2" xfId="2183"/>
    <cellStyle name="Porcentual 5 2 3 3 3 2 2" xfId="3494"/>
    <cellStyle name="Porcentual 5 2 3 3 3 3" xfId="3064"/>
    <cellStyle name="Porcentual 5 2 3 3 3 4" xfId="2182"/>
    <cellStyle name="Porcentual 5 2 3 3 4" xfId="2184"/>
    <cellStyle name="Porcentual 5 2 3 3 4 2" xfId="3495"/>
    <cellStyle name="Porcentual 5 2 3 3 5" xfId="2805"/>
    <cellStyle name="Porcentual 5 2 3 3 6" xfId="2177"/>
    <cellStyle name="Porcentual 5 2 3 4" xfId="650"/>
    <cellStyle name="Porcentual 5 2 3 4 2" xfId="1400"/>
    <cellStyle name="Porcentual 5 2 3 4 2 2" xfId="2187"/>
    <cellStyle name="Porcentual 5 2 3 4 2 2 2" xfId="3496"/>
    <cellStyle name="Porcentual 5 2 3 4 2 3" xfId="3066"/>
    <cellStyle name="Porcentual 5 2 3 4 2 4" xfId="2186"/>
    <cellStyle name="Porcentual 5 2 3 4 3" xfId="2188"/>
    <cellStyle name="Porcentual 5 2 3 4 3 2" xfId="3497"/>
    <cellStyle name="Porcentual 5 2 3 4 4" xfId="2807"/>
    <cellStyle name="Porcentual 5 2 3 4 5" xfId="2185"/>
    <cellStyle name="Porcentual 5 2 3 5" xfId="1393"/>
    <cellStyle name="Porcentual 5 2 3 5 2" xfId="2190"/>
    <cellStyle name="Porcentual 5 2 3 5 2 2" xfId="3498"/>
    <cellStyle name="Porcentual 5 2 3 5 3" xfId="3059"/>
    <cellStyle name="Porcentual 5 2 3 5 4" xfId="2189"/>
    <cellStyle name="Porcentual 5 2 3 6" xfId="2191"/>
    <cellStyle name="Porcentual 5 2 3 6 2" xfId="3499"/>
    <cellStyle name="Porcentual 5 2 3 7" xfId="2800"/>
    <cellStyle name="Porcentual 5 2 3 8" xfId="2160"/>
    <cellStyle name="Porcentual 5 2 4" xfId="651"/>
    <cellStyle name="Porcentual 5 2 4 2" xfId="652"/>
    <cellStyle name="Porcentual 5 2 4 2 2" xfId="653"/>
    <cellStyle name="Porcentual 5 2 4 2 2 2" xfId="1403"/>
    <cellStyle name="Porcentual 5 2 4 2 2 2 2" xfId="2196"/>
    <cellStyle name="Porcentual 5 2 4 2 2 2 2 2" xfId="3500"/>
    <cellStyle name="Porcentual 5 2 4 2 2 2 3" xfId="3069"/>
    <cellStyle name="Porcentual 5 2 4 2 2 2 4" xfId="2195"/>
    <cellStyle name="Porcentual 5 2 4 2 2 3" xfId="2197"/>
    <cellStyle name="Porcentual 5 2 4 2 2 3 2" xfId="3501"/>
    <cellStyle name="Porcentual 5 2 4 2 2 4" xfId="2810"/>
    <cellStyle name="Porcentual 5 2 4 2 2 5" xfId="2194"/>
    <cellStyle name="Porcentual 5 2 4 2 3" xfId="1402"/>
    <cellStyle name="Porcentual 5 2 4 2 3 2" xfId="2199"/>
    <cellStyle name="Porcentual 5 2 4 2 3 2 2" xfId="3502"/>
    <cellStyle name="Porcentual 5 2 4 2 3 3" xfId="3068"/>
    <cellStyle name="Porcentual 5 2 4 2 3 4" xfId="2198"/>
    <cellStyle name="Porcentual 5 2 4 2 4" xfId="2200"/>
    <cellStyle name="Porcentual 5 2 4 2 4 2" xfId="3503"/>
    <cellStyle name="Porcentual 5 2 4 2 5" xfId="2809"/>
    <cellStyle name="Porcentual 5 2 4 2 6" xfId="2193"/>
    <cellStyle name="Porcentual 5 2 4 3" xfId="654"/>
    <cellStyle name="Porcentual 5 2 4 3 2" xfId="1404"/>
    <cellStyle name="Porcentual 5 2 4 3 2 2" xfId="2203"/>
    <cellStyle name="Porcentual 5 2 4 3 2 2 2" xfId="3504"/>
    <cellStyle name="Porcentual 5 2 4 3 2 3" xfId="3070"/>
    <cellStyle name="Porcentual 5 2 4 3 2 4" xfId="2202"/>
    <cellStyle name="Porcentual 5 2 4 3 3" xfId="2204"/>
    <cellStyle name="Porcentual 5 2 4 3 3 2" xfId="3505"/>
    <cellStyle name="Porcentual 5 2 4 3 4" xfId="2811"/>
    <cellStyle name="Porcentual 5 2 4 3 5" xfId="2201"/>
    <cellStyle name="Porcentual 5 2 4 4" xfId="1401"/>
    <cellStyle name="Porcentual 5 2 4 4 2" xfId="2206"/>
    <cellStyle name="Porcentual 5 2 4 4 2 2" xfId="3506"/>
    <cellStyle name="Porcentual 5 2 4 4 3" xfId="3067"/>
    <cellStyle name="Porcentual 5 2 4 4 4" xfId="2205"/>
    <cellStyle name="Porcentual 5 2 4 5" xfId="2207"/>
    <cellStyle name="Porcentual 5 2 4 5 2" xfId="3507"/>
    <cellStyle name="Porcentual 5 2 4 6" xfId="2808"/>
    <cellStyle name="Porcentual 5 2 4 7" xfId="2192"/>
    <cellStyle name="Porcentual 5 2 5" xfId="655"/>
    <cellStyle name="Porcentual 5 2 5 2" xfId="656"/>
    <cellStyle name="Porcentual 5 2 5 2 2" xfId="1406"/>
    <cellStyle name="Porcentual 5 2 5 2 2 2" xfId="2211"/>
    <cellStyle name="Porcentual 5 2 5 2 2 2 2" xfId="3508"/>
    <cellStyle name="Porcentual 5 2 5 2 2 3" xfId="3072"/>
    <cellStyle name="Porcentual 5 2 5 2 2 4" xfId="2210"/>
    <cellStyle name="Porcentual 5 2 5 2 3" xfId="2212"/>
    <cellStyle name="Porcentual 5 2 5 2 3 2" xfId="3509"/>
    <cellStyle name="Porcentual 5 2 5 2 4" xfId="2813"/>
    <cellStyle name="Porcentual 5 2 5 2 5" xfId="2209"/>
    <cellStyle name="Porcentual 5 2 5 3" xfId="1405"/>
    <cellStyle name="Porcentual 5 2 5 3 2" xfId="2214"/>
    <cellStyle name="Porcentual 5 2 5 3 2 2" xfId="3510"/>
    <cellStyle name="Porcentual 5 2 5 3 3" xfId="3071"/>
    <cellStyle name="Porcentual 5 2 5 3 4" xfId="2213"/>
    <cellStyle name="Porcentual 5 2 5 4" xfId="2215"/>
    <cellStyle name="Porcentual 5 2 5 4 2" xfId="3511"/>
    <cellStyle name="Porcentual 5 2 5 5" xfId="2812"/>
    <cellStyle name="Porcentual 5 2 5 6" xfId="2208"/>
    <cellStyle name="Porcentual 5 2 6" xfId="657"/>
    <cellStyle name="Porcentual 5 2 6 2" xfId="1407"/>
    <cellStyle name="Porcentual 5 2 6 2 2" xfId="2218"/>
    <cellStyle name="Porcentual 5 2 6 2 2 2" xfId="3512"/>
    <cellStyle name="Porcentual 5 2 6 2 3" xfId="3073"/>
    <cellStyle name="Porcentual 5 2 6 2 4" xfId="2217"/>
    <cellStyle name="Porcentual 5 2 6 3" xfId="2219"/>
    <cellStyle name="Porcentual 5 2 6 3 2" xfId="3513"/>
    <cellStyle name="Porcentual 5 2 6 4" xfId="2814"/>
    <cellStyle name="Porcentual 5 2 6 5" xfId="2216"/>
    <cellStyle name="Porcentual 5 2 7" xfId="1376"/>
    <cellStyle name="Porcentual 5 2 7 2" xfId="2221"/>
    <cellStyle name="Porcentual 5 2 7 2 2" xfId="3514"/>
    <cellStyle name="Porcentual 5 2 7 3" xfId="3042"/>
    <cellStyle name="Porcentual 5 2 7 4" xfId="2220"/>
    <cellStyle name="Porcentual 5 2 8" xfId="2222"/>
    <cellStyle name="Porcentual 5 2 8 2" xfId="3515"/>
    <cellStyle name="Porcentual 5 2 9" xfId="2671"/>
    <cellStyle name="Porcentual 5 3" xfId="658"/>
    <cellStyle name="Porcentual 5 3 10" xfId="2223"/>
    <cellStyle name="Porcentual 5 3 2" xfId="659"/>
    <cellStyle name="Porcentual 5 3 2 2" xfId="660"/>
    <cellStyle name="Porcentual 5 3 2 2 2" xfId="661"/>
    <cellStyle name="Porcentual 5 3 2 2 2 2" xfId="662"/>
    <cellStyle name="Porcentual 5 3 2 2 2 2 2" xfId="663"/>
    <cellStyle name="Porcentual 5 3 2 2 2 2 2 2" xfId="1413"/>
    <cellStyle name="Porcentual 5 3 2 2 2 2 2 2 2" xfId="2230"/>
    <cellStyle name="Porcentual 5 3 2 2 2 2 2 2 2 2" xfId="3516"/>
    <cellStyle name="Porcentual 5 3 2 2 2 2 2 2 3" xfId="3079"/>
    <cellStyle name="Porcentual 5 3 2 2 2 2 2 2 4" xfId="2229"/>
    <cellStyle name="Porcentual 5 3 2 2 2 2 2 3" xfId="2231"/>
    <cellStyle name="Porcentual 5 3 2 2 2 2 2 3 2" xfId="3517"/>
    <cellStyle name="Porcentual 5 3 2 2 2 2 2 4" xfId="2819"/>
    <cellStyle name="Porcentual 5 3 2 2 2 2 2 5" xfId="2228"/>
    <cellStyle name="Porcentual 5 3 2 2 2 2 3" xfId="1412"/>
    <cellStyle name="Porcentual 5 3 2 2 2 2 3 2" xfId="2233"/>
    <cellStyle name="Porcentual 5 3 2 2 2 2 3 2 2" xfId="3518"/>
    <cellStyle name="Porcentual 5 3 2 2 2 2 3 3" xfId="3078"/>
    <cellStyle name="Porcentual 5 3 2 2 2 2 3 4" xfId="2232"/>
    <cellStyle name="Porcentual 5 3 2 2 2 2 4" xfId="2234"/>
    <cellStyle name="Porcentual 5 3 2 2 2 2 4 2" xfId="3519"/>
    <cellStyle name="Porcentual 5 3 2 2 2 2 5" xfId="2818"/>
    <cellStyle name="Porcentual 5 3 2 2 2 2 6" xfId="2227"/>
    <cellStyle name="Porcentual 5 3 2 2 2 3" xfId="664"/>
    <cellStyle name="Porcentual 5 3 2 2 2 3 2" xfId="1414"/>
    <cellStyle name="Porcentual 5 3 2 2 2 3 2 2" xfId="2237"/>
    <cellStyle name="Porcentual 5 3 2 2 2 3 2 2 2" xfId="3520"/>
    <cellStyle name="Porcentual 5 3 2 2 2 3 2 3" xfId="3080"/>
    <cellStyle name="Porcentual 5 3 2 2 2 3 2 4" xfId="2236"/>
    <cellStyle name="Porcentual 5 3 2 2 2 3 3" xfId="2238"/>
    <cellStyle name="Porcentual 5 3 2 2 2 3 3 2" xfId="3521"/>
    <cellStyle name="Porcentual 5 3 2 2 2 3 4" xfId="2820"/>
    <cellStyle name="Porcentual 5 3 2 2 2 3 5" xfId="2235"/>
    <cellStyle name="Porcentual 5 3 2 2 2 4" xfId="1411"/>
    <cellStyle name="Porcentual 5 3 2 2 2 4 2" xfId="2240"/>
    <cellStyle name="Porcentual 5 3 2 2 2 4 2 2" xfId="3522"/>
    <cellStyle name="Porcentual 5 3 2 2 2 4 3" xfId="3077"/>
    <cellStyle name="Porcentual 5 3 2 2 2 4 4" xfId="2239"/>
    <cellStyle name="Porcentual 5 3 2 2 2 5" xfId="2241"/>
    <cellStyle name="Porcentual 5 3 2 2 2 5 2" xfId="3523"/>
    <cellStyle name="Porcentual 5 3 2 2 2 6" xfId="2817"/>
    <cellStyle name="Porcentual 5 3 2 2 2 7" xfId="2226"/>
    <cellStyle name="Porcentual 5 3 2 2 3" xfId="665"/>
    <cellStyle name="Porcentual 5 3 2 2 3 2" xfId="666"/>
    <cellStyle name="Porcentual 5 3 2 2 3 2 2" xfId="1416"/>
    <cellStyle name="Porcentual 5 3 2 2 3 2 2 2" xfId="2245"/>
    <cellStyle name="Porcentual 5 3 2 2 3 2 2 2 2" xfId="3524"/>
    <cellStyle name="Porcentual 5 3 2 2 3 2 2 3" xfId="3082"/>
    <cellStyle name="Porcentual 5 3 2 2 3 2 2 4" xfId="2244"/>
    <cellStyle name="Porcentual 5 3 2 2 3 2 3" xfId="2246"/>
    <cellStyle name="Porcentual 5 3 2 2 3 2 3 2" xfId="3525"/>
    <cellStyle name="Porcentual 5 3 2 2 3 2 4" xfId="2822"/>
    <cellStyle name="Porcentual 5 3 2 2 3 2 5" xfId="2243"/>
    <cellStyle name="Porcentual 5 3 2 2 3 3" xfId="1415"/>
    <cellStyle name="Porcentual 5 3 2 2 3 3 2" xfId="2248"/>
    <cellStyle name="Porcentual 5 3 2 2 3 3 2 2" xfId="3526"/>
    <cellStyle name="Porcentual 5 3 2 2 3 3 3" xfId="3081"/>
    <cellStyle name="Porcentual 5 3 2 2 3 3 4" xfId="2247"/>
    <cellStyle name="Porcentual 5 3 2 2 3 4" xfId="2249"/>
    <cellStyle name="Porcentual 5 3 2 2 3 4 2" xfId="3527"/>
    <cellStyle name="Porcentual 5 3 2 2 3 5" xfId="2821"/>
    <cellStyle name="Porcentual 5 3 2 2 3 6" xfId="2242"/>
    <cellStyle name="Porcentual 5 3 2 2 4" xfId="667"/>
    <cellStyle name="Porcentual 5 3 2 2 4 2" xfId="1417"/>
    <cellStyle name="Porcentual 5 3 2 2 4 2 2" xfId="2252"/>
    <cellStyle name="Porcentual 5 3 2 2 4 2 2 2" xfId="3528"/>
    <cellStyle name="Porcentual 5 3 2 2 4 2 3" xfId="3083"/>
    <cellStyle name="Porcentual 5 3 2 2 4 2 4" xfId="2251"/>
    <cellStyle name="Porcentual 5 3 2 2 4 3" xfId="2253"/>
    <cellStyle name="Porcentual 5 3 2 2 4 3 2" xfId="3529"/>
    <cellStyle name="Porcentual 5 3 2 2 4 4" xfId="2823"/>
    <cellStyle name="Porcentual 5 3 2 2 4 5" xfId="2250"/>
    <cellStyle name="Porcentual 5 3 2 2 5" xfId="1410"/>
    <cellStyle name="Porcentual 5 3 2 2 5 2" xfId="2255"/>
    <cellStyle name="Porcentual 5 3 2 2 5 2 2" xfId="3530"/>
    <cellStyle name="Porcentual 5 3 2 2 5 3" xfId="3076"/>
    <cellStyle name="Porcentual 5 3 2 2 5 4" xfId="2254"/>
    <cellStyle name="Porcentual 5 3 2 2 6" xfId="2256"/>
    <cellStyle name="Porcentual 5 3 2 2 6 2" xfId="3531"/>
    <cellStyle name="Porcentual 5 3 2 2 7" xfId="2816"/>
    <cellStyle name="Porcentual 5 3 2 2 8" xfId="2225"/>
    <cellStyle name="Porcentual 5 3 2 3" xfId="668"/>
    <cellStyle name="Porcentual 5 3 2 3 2" xfId="669"/>
    <cellStyle name="Porcentual 5 3 2 3 2 2" xfId="670"/>
    <cellStyle name="Porcentual 5 3 2 3 2 2 2" xfId="1420"/>
    <cellStyle name="Porcentual 5 3 2 3 2 2 2 2" xfId="2261"/>
    <cellStyle name="Porcentual 5 3 2 3 2 2 2 2 2" xfId="3532"/>
    <cellStyle name="Porcentual 5 3 2 3 2 2 2 3" xfId="3086"/>
    <cellStyle name="Porcentual 5 3 2 3 2 2 2 4" xfId="2260"/>
    <cellStyle name="Porcentual 5 3 2 3 2 2 3" xfId="2262"/>
    <cellStyle name="Porcentual 5 3 2 3 2 2 3 2" xfId="3533"/>
    <cellStyle name="Porcentual 5 3 2 3 2 2 4" xfId="2826"/>
    <cellStyle name="Porcentual 5 3 2 3 2 2 5" xfId="2259"/>
    <cellStyle name="Porcentual 5 3 2 3 2 3" xfId="1419"/>
    <cellStyle name="Porcentual 5 3 2 3 2 3 2" xfId="2264"/>
    <cellStyle name="Porcentual 5 3 2 3 2 3 2 2" xfId="3534"/>
    <cellStyle name="Porcentual 5 3 2 3 2 3 3" xfId="3085"/>
    <cellStyle name="Porcentual 5 3 2 3 2 3 4" xfId="2263"/>
    <cellStyle name="Porcentual 5 3 2 3 2 4" xfId="2265"/>
    <cellStyle name="Porcentual 5 3 2 3 2 4 2" xfId="3535"/>
    <cellStyle name="Porcentual 5 3 2 3 2 5" xfId="2825"/>
    <cellStyle name="Porcentual 5 3 2 3 2 6" xfId="2258"/>
    <cellStyle name="Porcentual 5 3 2 3 3" xfId="671"/>
    <cellStyle name="Porcentual 5 3 2 3 3 2" xfId="1421"/>
    <cellStyle name="Porcentual 5 3 2 3 3 2 2" xfId="2268"/>
    <cellStyle name="Porcentual 5 3 2 3 3 2 2 2" xfId="3536"/>
    <cellStyle name="Porcentual 5 3 2 3 3 2 3" xfId="3087"/>
    <cellStyle name="Porcentual 5 3 2 3 3 2 4" xfId="2267"/>
    <cellStyle name="Porcentual 5 3 2 3 3 3" xfId="2269"/>
    <cellStyle name="Porcentual 5 3 2 3 3 3 2" xfId="3537"/>
    <cellStyle name="Porcentual 5 3 2 3 3 4" xfId="2827"/>
    <cellStyle name="Porcentual 5 3 2 3 3 5" xfId="2266"/>
    <cellStyle name="Porcentual 5 3 2 3 4" xfId="1418"/>
    <cellStyle name="Porcentual 5 3 2 3 4 2" xfId="2271"/>
    <cellStyle name="Porcentual 5 3 2 3 4 2 2" xfId="3538"/>
    <cellStyle name="Porcentual 5 3 2 3 4 3" xfId="3084"/>
    <cellStyle name="Porcentual 5 3 2 3 4 4" xfId="2270"/>
    <cellStyle name="Porcentual 5 3 2 3 5" xfId="2272"/>
    <cellStyle name="Porcentual 5 3 2 3 5 2" xfId="3539"/>
    <cellStyle name="Porcentual 5 3 2 3 6" xfId="2824"/>
    <cellStyle name="Porcentual 5 3 2 3 7" xfId="2257"/>
    <cellStyle name="Porcentual 5 3 2 4" xfId="672"/>
    <cellStyle name="Porcentual 5 3 2 4 2" xfId="673"/>
    <cellStyle name="Porcentual 5 3 2 4 2 2" xfId="1423"/>
    <cellStyle name="Porcentual 5 3 2 4 2 2 2" xfId="2276"/>
    <cellStyle name="Porcentual 5 3 2 4 2 2 2 2" xfId="3540"/>
    <cellStyle name="Porcentual 5 3 2 4 2 2 3" xfId="3089"/>
    <cellStyle name="Porcentual 5 3 2 4 2 2 4" xfId="2275"/>
    <cellStyle name="Porcentual 5 3 2 4 2 3" xfId="2277"/>
    <cellStyle name="Porcentual 5 3 2 4 2 3 2" xfId="3541"/>
    <cellStyle name="Porcentual 5 3 2 4 2 4" xfId="2829"/>
    <cellStyle name="Porcentual 5 3 2 4 2 5" xfId="2274"/>
    <cellStyle name="Porcentual 5 3 2 4 3" xfId="1422"/>
    <cellStyle name="Porcentual 5 3 2 4 3 2" xfId="2279"/>
    <cellStyle name="Porcentual 5 3 2 4 3 2 2" xfId="3542"/>
    <cellStyle name="Porcentual 5 3 2 4 3 3" xfId="3088"/>
    <cellStyle name="Porcentual 5 3 2 4 3 4" xfId="2278"/>
    <cellStyle name="Porcentual 5 3 2 4 4" xfId="2280"/>
    <cellStyle name="Porcentual 5 3 2 4 4 2" xfId="3543"/>
    <cellStyle name="Porcentual 5 3 2 4 5" xfId="2828"/>
    <cellStyle name="Porcentual 5 3 2 4 6" xfId="2273"/>
    <cellStyle name="Porcentual 5 3 2 5" xfId="674"/>
    <cellStyle name="Porcentual 5 3 2 5 2" xfId="1424"/>
    <cellStyle name="Porcentual 5 3 2 5 2 2" xfId="2283"/>
    <cellStyle name="Porcentual 5 3 2 5 2 2 2" xfId="3544"/>
    <cellStyle name="Porcentual 5 3 2 5 2 3" xfId="3090"/>
    <cellStyle name="Porcentual 5 3 2 5 2 4" xfId="2282"/>
    <cellStyle name="Porcentual 5 3 2 5 3" xfId="2284"/>
    <cellStyle name="Porcentual 5 3 2 5 3 2" xfId="3545"/>
    <cellStyle name="Porcentual 5 3 2 5 4" xfId="2830"/>
    <cellStyle name="Porcentual 5 3 2 5 5" xfId="2281"/>
    <cellStyle name="Porcentual 5 3 2 6" xfId="1409"/>
    <cellStyle name="Porcentual 5 3 2 6 2" xfId="2286"/>
    <cellStyle name="Porcentual 5 3 2 6 2 2" xfId="3546"/>
    <cellStyle name="Porcentual 5 3 2 6 3" xfId="3075"/>
    <cellStyle name="Porcentual 5 3 2 6 4" xfId="2285"/>
    <cellStyle name="Porcentual 5 3 2 7" xfId="2287"/>
    <cellStyle name="Porcentual 5 3 2 7 2" xfId="3547"/>
    <cellStyle name="Porcentual 5 3 2 8" xfId="2815"/>
    <cellStyle name="Porcentual 5 3 2 9" xfId="2224"/>
    <cellStyle name="Porcentual 5 3 3" xfId="675"/>
    <cellStyle name="Porcentual 5 3 3 2" xfId="676"/>
    <cellStyle name="Porcentual 5 3 3 2 2" xfId="677"/>
    <cellStyle name="Porcentual 5 3 3 2 2 2" xfId="678"/>
    <cellStyle name="Porcentual 5 3 3 2 2 2 2" xfId="1428"/>
    <cellStyle name="Porcentual 5 3 3 2 2 2 2 2" xfId="2293"/>
    <cellStyle name="Porcentual 5 3 3 2 2 2 2 2 2" xfId="3548"/>
    <cellStyle name="Porcentual 5 3 3 2 2 2 2 3" xfId="3094"/>
    <cellStyle name="Porcentual 5 3 3 2 2 2 2 4" xfId="2292"/>
    <cellStyle name="Porcentual 5 3 3 2 2 2 3" xfId="2294"/>
    <cellStyle name="Porcentual 5 3 3 2 2 2 3 2" xfId="3549"/>
    <cellStyle name="Porcentual 5 3 3 2 2 2 4" xfId="2834"/>
    <cellStyle name="Porcentual 5 3 3 2 2 2 5" xfId="2291"/>
    <cellStyle name="Porcentual 5 3 3 2 2 3" xfId="1427"/>
    <cellStyle name="Porcentual 5 3 3 2 2 3 2" xfId="2296"/>
    <cellStyle name="Porcentual 5 3 3 2 2 3 2 2" xfId="3550"/>
    <cellStyle name="Porcentual 5 3 3 2 2 3 3" xfId="3093"/>
    <cellStyle name="Porcentual 5 3 3 2 2 3 4" xfId="2295"/>
    <cellStyle name="Porcentual 5 3 3 2 2 4" xfId="2297"/>
    <cellStyle name="Porcentual 5 3 3 2 2 4 2" xfId="3551"/>
    <cellStyle name="Porcentual 5 3 3 2 2 5" xfId="2833"/>
    <cellStyle name="Porcentual 5 3 3 2 2 6" xfId="2290"/>
    <cellStyle name="Porcentual 5 3 3 2 3" xfId="679"/>
    <cellStyle name="Porcentual 5 3 3 2 3 2" xfId="1429"/>
    <cellStyle name="Porcentual 5 3 3 2 3 2 2" xfId="2300"/>
    <cellStyle name="Porcentual 5 3 3 2 3 2 2 2" xfId="3552"/>
    <cellStyle name="Porcentual 5 3 3 2 3 2 3" xfId="3095"/>
    <cellStyle name="Porcentual 5 3 3 2 3 2 4" xfId="2299"/>
    <cellStyle name="Porcentual 5 3 3 2 3 3" xfId="2301"/>
    <cellStyle name="Porcentual 5 3 3 2 3 3 2" xfId="3553"/>
    <cellStyle name="Porcentual 5 3 3 2 3 4" xfId="2835"/>
    <cellStyle name="Porcentual 5 3 3 2 3 5" xfId="2298"/>
    <cellStyle name="Porcentual 5 3 3 2 4" xfId="1426"/>
    <cellStyle name="Porcentual 5 3 3 2 4 2" xfId="2303"/>
    <cellStyle name="Porcentual 5 3 3 2 4 2 2" xfId="3554"/>
    <cellStyle name="Porcentual 5 3 3 2 4 3" xfId="3092"/>
    <cellStyle name="Porcentual 5 3 3 2 4 4" xfId="2302"/>
    <cellStyle name="Porcentual 5 3 3 2 5" xfId="2304"/>
    <cellStyle name="Porcentual 5 3 3 2 5 2" xfId="3555"/>
    <cellStyle name="Porcentual 5 3 3 2 6" xfId="2832"/>
    <cellStyle name="Porcentual 5 3 3 2 7" xfId="2289"/>
    <cellStyle name="Porcentual 5 3 3 3" xfId="680"/>
    <cellStyle name="Porcentual 5 3 3 3 2" xfId="681"/>
    <cellStyle name="Porcentual 5 3 3 3 2 2" xfId="1431"/>
    <cellStyle name="Porcentual 5 3 3 3 2 2 2" xfId="2308"/>
    <cellStyle name="Porcentual 5 3 3 3 2 2 2 2" xfId="3556"/>
    <cellStyle name="Porcentual 5 3 3 3 2 2 3" xfId="3097"/>
    <cellStyle name="Porcentual 5 3 3 3 2 2 4" xfId="2307"/>
    <cellStyle name="Porcentual 5 3 3 3 2 3" xfId="2309"/>
    <cellStyle name="Porcentual 5 3 3 3 2 3 2" xfId="3557"/>
    <cellStyle name="Porcentual 5 3 3 3 2 4" xfId="2837"/>
    <cellStyle name="Porcentual 5 3 3 3 2 5" xfId="2306"/>
    <cellStyle name="Porcentual 5 3 3 3 3" xfId="1430"/>
    <cellStyle name="Porcentual 5 3 3 3 3 2" xfId="2311"/>
    <cellStyle name="Porcentual 5 3 3 3 3 2 2" xfId="3558"/>
    <cellStyle name="Porcentual 5 3 3 3 3 3" xfId="3096"/>
    <cellStyle name="Porcentual 5 3 3 3 3 4" xfId="2310"/>
    <cellStyle name="Porcentual 5 3 3 3 4" xfId="2312"/>
    <cellStyle name="Porcentual 5 3 3 3 4 2" xfId="3559"/>
    <cellStyle name="Porcentual 5 3 3 3 5" xfId="2836"/>
    <cellStyle name="Porcentual 5 3 3 3 6" xfId="2305"/>
    <cellStyle name="Porcentual 5 3 3 4" xfId="682"/>
    <cellStyle name="Porcentual 5 3 3 4 2" xfId="1432"/>
    <cellStyle name="Porcentual 5 3 3 4 2 2" xfId="2315"/>
    <cellStyle name="Porcentual 5 3 3 4 2 2 2" xfId="3560"/>
    <cellStyle name="Porcentual 5 3 3 4 2 3" xfId="3098"/>
    <cellStyle name="Porcentual 5 3 3 4 2 4" xfId="2314"/>
    <cellStyle name="Porcentual 5 3 3 4 3" xfId="2316"/>
    <cellStyle name="Porcentual 5 3 3 4 3 2" xfId="3561"/>
    <cellStyle name="Porcentual 5 3 3 4 4" xfId="2838"/>
    <cellStyle name="Porcentual 5 3 3 4 5" xfId="2313"/>
    <cellStyle name="Porcentual 5 3 3 5" xfId="1425"/>
    <cellStyle name="Porcentual 5 3 3 5 2" xfId="2318"/>
    <cellStyle name="Porcentual 5 3 3 5 2 2" xfId="3562"/>
    <cellStyle name="Porcentual 5 3 3 5 3" xfId="3091"/>
    <cellStyle name="Porcentual 5 3 3 5 4" xfId="2317"/>
    <cellStyle name="Porcentual 5 3 3 6" xfId="2319"/>
    <cellStyle name="Porcentual 5 3 3 6 2" xfId="3563"/>
    <cellStyle name="Porcentual 5 3 3 7" xfId="2831"/>
    <cellStyle name="Porcentual 5 3 3 8" xfId="2288"/>
    <cellStyle name="Porcentual 5 3 4" xfId="683"/>
    <cellStyle name="Porcentual 5 3 4 2" xfId="684"/>
    <cellStyle name="Porcentual 5 3 4 2 2" xfId="685"/>
    <cellStyle name="Porcentual 5 3 4 2 2 2" xfId="1435"/>
    <cellStyle name="Porcentual 5 3 4 2 2 2 2" xfId="2324"/>
    <cellStyle name="Porcentual 5 3 4 2 2 2 2 2" xfId="3564"/>
    <cellStyle name="Porcentual 5 3 4 2 2 2 3" xfId="3101"/>
    <cellStyle name="Porcentual 5 3 4 2 2 2 4" xfId="2323"/>
    <cellStyle name="Porcentual 5 3 4 2 2 3" xfId="2325"/>
    <cellStyle name="Porcentual 5 3 4 2 2 3 2" xfId="3565"/>
    <cellStyle name="Porcentual 5 3 4 2 2 4" xfId="2841"/>
    <cellStyle name="Porcentual 5 3 4 2 2 5" xfId="2322"/>
    <cellStyle name="Porcentual 5 3 4 2 3" xfId="1434"/>
    <cellStyle name="Porcentual 5 3 4 2 3 2" xfId="2327"/>
    <cellStyle name="Porcentual 5 3 4 2 3 2 2" xfId="3566"/>
    <cellStyle name="Porcentual 5 3 4 2 3 3" xfId="3100"/>
    <cellStyle name="Porcentual 5 3 4 2 3 4" xfId="2326"/>
    <cellStyle name="Porcentual 5 3 4 2 4" xfId="2328"/>
    <cellStyle name="Porcentual 5 3 4 2 4 2" xfId="3567"/>
    <cellStyle name="Porcentual 5 3 4 2 5" xfId="2840"/>
    <cellStyle name="Porcentual 5 3 4 2 6" xfId="2321"/>
    <cellStyle name="Porcentual 5 3 4 3" xfId="686"/>
    <cellStyle name="Porcentual 5 3 4 3 2" xfId="1436"/>
    <cellStyle name="Porcentual 5 3 4 3 2 2" xfId="2331"/>
    <cellStyle name="Porcentual 5 3 4 3 2 2 2" xfId="3568"/>
    <cellStyle name="Porcentual 5 3 4 3 2 3" xfId="3102"/>
    <cellStyle name="Porcentual 5 3 4 3 2 4" xfId="2330"/>
    <cellStyle name="Porcentual 5 3 4 3 3" xfId="2332"/>
    <cellStyle name="Porcentual 5 3 4 3 3 2" xfId="3569"/>
    <cellStyle name="Porcentual 5 3 4 3 4" xfId="2842"/>
    <cellStyle name="Porcentual 5 3 4 3 5" xfId="2329"/>
    <cellStyle name="Porcentual 5 3 4 4" xfId="1433"/>
    <cellStyle name="Porcentual 5 3 4 4 2" xfId="2334"/>
    <cellStyle name="Porcentual 5 3 4 4 2 2" xfId="3570"/>
    <cellStyle name="Porcentual 5 3 4 4 3" xfId="3099"/>
    <cellStyle name="Porcentual 5 3 4 4 4" xfId="2333"/>
    <cellStyle name="Porcentual 5 3 4 5" xfId="2335"/>
    <cellStyle name="Porcentual 5 3 4 5 2" xfId="3571"/>
    <cellStyle name="Porcentual 5 3 4 6" xfId="2839"/>
    <cellStyle name="Porcentual 5 3 4 7" xfId="2320"/>
    <cellStyle name="Porcentual 5 3 5" xfId="687"/>
    <cellStyle name="Porcentual 5 3 5 2" xfId="688"/>
    <cellStyle name="Porcentual 5 3 5 2 2" xfId="1438"/>
    <cellStyle name="Porcentual 5 3 5 2 2 2" xfId="2339"/>
    <cellStyle name="Porcentual 5 3 5 2 2 2 2" xfId="3572"/>
    <cellStyle name="Porcentual 5 3 5 2 2 3" xfId="3104"/>
    <cellStyle name="Porcentual 5 3 5 2 2 4" xfId="2338"/>
    <cellStyle name="Porcentual 5 3 5 2 3" xfId="2340"/>
    <cellStyle name="Porcentual 5 3 5 2 3 2" xfId="3573"/>
    <cellStyle name="Porcentual 5 3 5 2 4" xfId="2844"/>
    <cellStyle name="Porcentual 5 3 5 2 5" xfId="2337"/>
    <cellStyle name="Porcentual 5 3 5 3" xfId="1437"/>
    <cellStyle name="Porcentual 5 3 5 3 2" xfId="2342"/>
    <cellStyle name="Porcentual 5 3 5 3 2 2" xfId="3574"/>
    <cellStyle name="Porcentual 5 3 5 3 3" xfId="3103"/>
    <cellStyle name="Porcentual 5 3 5 3 4" xfId="2341"/>
    <cellStyle name="Porcentual 5 3 5 4" xfId="2343"/>
    <cellStyle name="Porcentual 5 3 5 4 2" xfId="3575"/>
    <cellStyle name="Porcentual 5 3 5 5" xfId="2843"/>
    <cellStyle name="Porcentual 5 3 5 6" xfId="2336"/>
    <cellStyle name="Porcentual 5 3 6" xfId="689"/>
    <cellStyle name="Porcentual 5 3 6 2" xfId="1439"/>
    <cellStyle name="Porcentual 5 3 6 2 2" xfId="2346"/>
    <cellStyle name="Porcentual 5 3 6 2 2 2" xfId="3576"/>
    <cellStyle name="Porcentual 5 3 6 2 3" xfId="3105"/>
    <cellStyle name="Porcentual 5 3 6 2 4" xfId="2345"/>
    <cellStyle name="Porcentual 5 3 6 3" xfId="2347"/>
    <cellStyle name="Porcentual 5 3 6 3 2" xfId="3577"/>
    <cellStyle name="Porcentual 5 3 6 4" xfId="2845"/>
    <cellStyle name="Porcentual 5 3 6 5" xfId="2344"/>
    <cellStyle name="Porcentual 5 3 7" xfId="1408"/>
    <cellStyle name="Porcentual 5 3 7 2" xfId="2349"/>
    <cellStyle name="Porcentual 5 3 7 2 2" xfId="3578"/>
    <cellStyle name="Porcentual 5 3 7 3" xfId="3074"/>
    <cellStyle name="Porcentual 5 3 7 4" xfId="2348"/>
    <cellStyle name="Porcentual 5 3 8" xfId="2350"/>
    <cellStyle name="Porcentual 5 3 8 2" xfId="3579"/>
    <cellStyle name="Porcentual 5 3 9" xfId="2672"/>
    <cellStyle name="Porcentual 5 4" xfId="690"/>
    <cellStyle name="Porcentual 5 4 2" xfId="691"/>
    <cellStyle name="Porcentual 5 4 2 2" xfId="793"/>
    <cellStyle name="Porcentual 5 4 2 2 2" xfId="1599"/>
    <cellStyle name="Porcentual 5 4 2 2 3" xfId="3202"/>
    <cellStyle name="Porcentual 5 4 2 3" xfId="796"/>
    <cellStyle name="Porcentual 5 4 2 3 2" xfId="1601"/>
    <cellStyle name="Porcentual 5 4 2 4" xfId="1596"/>
    <cellStyle name="Porcentual 5 4 2 5" xfId="3188"/>
    <cellStyle name="Porcentual 5 4 3" xfId="792"/>
    <cellStyle name="Porcentual 5 4 3 2" xfId="1598"/>
    <cellStyle name="Porcentual 5 4 3 3" xfId="3201"/>
    <cellStyle name="Porcentual 5 4 4" xfId="795"/>
    <cellStyle name="Porcentual 5 4 4 2" xfId="1600"/>
    <cellStyle name="Porcentual 5 4 5" xfId="1595"/>
    <cellStyle name="Porcentual 5 4 6" xfId="1605"/>
    <cellStyle name="Porcentual 5 5" xfId="692"/>
    <cellStyle name="Porcentual 5 5 2" xfId="693"/>
    <cellStyle name="Porcentual 5 5 2 2" xfId="694"/>
    <cellStyle name="Porcentual 5 5 2 2 2" xfId="695"/>
    <cellStyle name="Porcentual 5 5 2 2 2 2" xfId="696"/>
    <cellStyle name="Porcentual 5 5 2 2 2 2 2" xfId="1444"/>
    <cellStyle name="Porcentual 5 5 2 2 2 2 2 2" xfId="2357"/>
    <cellStyle name="Porcentual 5 5 2 2 2 2 2 2 2" xfId="3580"/>
    <cellStyle name="Porcentual 5 5 2 2 2 2 2 3" xfId="3110"/>
    <cellStyle name="Porcentual 5 5 2 2 2 2 2 4" xfId="2356"/>
    <cellStyle name="Porcentual 5 5 2 2 2 2 3" xfId="2358"/>
    <cellStyle name="Porcentual 5 5 2 2 2 2 3 2" xfId="3581"/>
    <cellStyle name="Porcentual 5 5 2 2 2 2 4" xfId="2850"/>
    <cellStyle name="Porcentual 5 5 2 2 2 2 5" xfId="2355"/>
    <cellStyle name="Porcentual 5 5 2 2 2 3" xfId="1443"/>
    <cellStyle name="Porcentual 5 5 2 2 2 3 2" xfId="2360"/>
    <cellStyle name="Porcentual 5 5 2 2 2 3 2 2" xfId="3582"/>
    <cellStyle name="Porcentual 5 5 2 2 2 3 3" xfId="3109"/>
    <cellStyle name="Porcentual 5 5 2 2 2 3 4" xfId="2359"/>
    <cellStyle name="Porcentual 5 5 2 2 2 4" xfId="2361"/>
    <cellStyle name="Porcentual 5 5 2 2 2 4 2" xfId="3583"/>
    <cellStyle name="Porcentual 5 5 2 2 2 5" xfId="2849"/>
    <cellStyle name="Porcentual 5 5 2 2 2 6" xfId="2354"/>
    <cellStyle name="Porcentual 5 5 2 2 3" xfId="697"/>
    <cellStyle name="Porcentual 5 5 2 2 3 2" xfId="1445"/>
    <cellStyle name="Porcentual 5 5 2 2 3 2 2" xfId="2364"/>
    <cellStyle name="Porcentual 5 5 2 2 3 2 2 2" xfId="3584"/>
    <cellStyle name="Porcentual 5 5 2 2 3 2 3" xfId="3111"/>
    <cellStyle name="Porcentual 5 5 2 2 3 2 4" xfId="2363"/>
    <cellStyle name="Porcentual 5 5 2 2 3 3" xfId="2365"/>
    <cellStyle name="Porcentual 5 5 2 2 3 3 2" xfId="3585"/>
    <cellStyle name="Porcentual 5 5 2 2 3 4" xfId="2851"/>
    <cellStyle name="Porcentual 5 5 2 2 3 5" xfId="2362"/>
    <cellStyle name="Porcentual 5 5 2 2 4" xfId="1442"/>
    <cellStyle name="Porcentual 5 5 2 2 4 2" xfId="2367"/>
    <cellStyle name="Porcentual 5 5 2 2 4 2 2" xfId="3586"/>
    <cellStyle name="Porcentual 5 5 2 2 4 3" xfId="3108"/>
    <cellStyle name="Porcentual 5 5 2 2 4 4" xfId="2366"/>
    <cellStyle name="Porcentual 5 5 2 2 5" xfId="2368"/>
    <cellStyle name="Porcentual 5 5 2 2 5 2" xfId="3587"/>
    <cellStyle name="Porcentual 5 5 2 2 6" xfId="2848"/>
    <cellStyle name="Porcentual 5 5 2 2 7" xfId="2353"/>
    <cellStyle name="Porcentual 5 5 2 3" xfId="698"/>
    <cellStyle name="Porcentual 5 5 2 3 2" xfId="699"/>
    <cellStyle name="Porcentual 5 5 2 3 2 2" xfId="1447"/>
    <cellStyle name="Porcentual 5 5 2 3 2 2 2" xfId="2372"/>
    <cellStyle name="Porcentual 5 5 2 3 2 2 2 2" xfId="3588"/>
    <cellStyle name="Porcentual 5 5 2 3 2 2 3" xfId="3113"/>
    <cellStyle name="Porcentual 5 5 2 3 2 2 4" xfId="2371"/>
    <cellStyle name="Porcentual 5 5 2 3 2 3" xfId="2373"/>
    <cellStyle name="Porcentual 5 5 2 3 2 3 2" xfId="3589"/>
    <cellStyle name="Porcentual 5 5 2 3 2 4" xfId="2853"/>
    <cellStyle name="Porcentual 5 5 2 3 2 5" xfId="2370"/>
    <cellStyle name="Porcentual 5 5 2 3 3" xfId="1446"/>
    <cellStyle name="Porcentual 5 5 2 3 3 2" xfId="2375"/>
    <cellStyle name="Porcentual 5 5 2 3 3 2 2" xfId="3590"/>
    <cellStyle name="Porcentual 5 5 2 3 3 3" xfId="3112"/>
    <cellStyle name="Porcentual 5 5 2 3 3 4" xfId="2374"/>
    <cellStyle name="Porcentual 5 5 2 3 4" xfId="2376"/>
    <cellStyle name="Porcentual 5 5 2 3 4 2" xfId="3591"/>
    <cellStyle name="Porcentual 5 5 2 3 5" xfId="2852"/>
    <cellStyle name="Porcentual 5 5 2 3 6" xfId="2369"/>
    <cellStyle name="Porcentual 5 5 2 4" xfId="700"/>
    <cellStyle name="Porcentual 5 5 2 4 2" xfId="1448"/>
    <cellStyle name="Porcentual 5 5 2 4 2 2" xfId="2379"/>
    <cellStyle name="Porcentual 5 5 2 4 2 2 2" xfId="3592"/>
    <cellStyle name="Porcentual 5 5 2 4 2 3" xfId="3114"/>
    <cellStyle name="Porcentual 5 5 2 4 2 4" xfId="2378"/>
    <cellStyle name="Porcentual 5 5 2 4 3" xfId="2380"/>
    <cellStyle name="Porcentual 5 5 2 4 3 2" xfId="3593"/>
    <cellStyle name="Porcentual 5 5 2 4 4" xfId="2854"/>
    <cellStyle name="Porcentual 5 5 2 4 5" xfId="2377"/>
    <cellStyle name="Porcentual 5 5 2 5" xfId="1441"/>
    <cellStyle name="Porcentual 5 5 2 5 2" xfId="2382"/>
    <cellStyle name="Porcentual 5 5 2 5 2 2" xfId="3594"/>
    <cellStyle name="Porcentual 5 5 2 5 3" xfId="3107"/>
    <cellStyle name="Porcentual 5 5 2 5 4" xfId="2381"/>
    <cellStyle name="Porcentual 5 5 2 6" xfId="2383"/>
    <cellStyle name="Porcentual 5 5 2 6 2" xfId="3595"/>
    <cellStyle name="Porcentual 5 5 2 7" xfId="2847"/>
    <cellStyle name="Porcentual 5 5 2 8" xfId="2352"/>
    <cellStyle name="Porcentual 5 5 3" xfId="701"/>
    <cellStyle name="Porcentual 5 5 3 2" xfId="702"/>
    <cellStyle name="Porcentual 5 5 3 2 2" xfId="703"/>
    <cellStyle name="Porcentual 5 5 3 2 2 2" xfId="1451"/>
    <cellStyle name="Porcentual 5 5 3 2 2 2 2" xfId="2388"/>
    <cellStyle name="Porcentual 5 5 3 2 2 2 2 2" xfId="3596"/>
    <cellStyle name="Porcentual 5 5 3 2 2 2 3" xfId="3117"/>
    <cellStyle name="Porcentual 5 5 3 2 2 2 4" xfId="2387"/>
    <cellStyle name="Porcentual 5 5 3 2 2 3" xfId="2389"/>
    <cellStyle name="Porcentual 5 5 3 2 2 3 2" xfId="3597"/>
    <cellStyle name="Porcentual 5 5 3 2 2 4" xfId="2857"/>
    <cellStyle name="Porcentual 5 5 3 2 2 5" xfId="2386"/>
    <cellStyle name="Porcentual 5 5 3 2 3" xfId="1450"/>
    <cellStyle name="Porcentual 5 5 3 2 3 2" xfId="2391"/>
    <cellStyle name="Porcentual 5 5 3 2 3 2 2" xfId="3598"/>
    <cellStyle name="Porcentual 5 5 3 2 3 3" xfId="3116"/>
    <cellStyle name="Porcentual 5 5 3 2 3 4" xfId="2390"/>
    <cellStyle name="Porcentual 5 5 3 2 4" xfId="2392"/>
    <cellStyle name="Porcentual 5 5 3 2 4 2" xfId="3599"/>
    <cellStyle name="Porcentual 5 5 3 2 5" xfId="2856"/>
    <cellStyle name="Porcentual 5 5 3 2 6" xfId="2385"/>
    <cellStyle name="Porcentual 5 5 3 3" xfId="704"/>
    <cellStyle name="Porcentual 5 5 3 3 2" xfId="1452"/>
    <cellStyle name="Porcentual 5 5 3 3 2 2" xfId="2395"/>
    <cellStyle name="Porcentual 5 5 3 3 2 2 2" xfId="3600"/>
    <cellStyle name="Porcentual 5 5 3 3 2 3" xfId="3118"/>
    <cellStyle name="Porcentual 5 5 3 3 2 4" xfId="2394"/>
    <cellStyle name="Porcentual 5 5 3 3 3" xfId="2396"/>
    <cellStyle name="Porcentual 5 5 3 3 3 2" xfId="3601"/>
    <cellStyle name="Porcentual 5 5 3 3 4" xfId="2858"/>
    <cellStyle name="Porcentual 5 5 3 3 5" xfId="2393"/>
    <cellStyle name="Porcentual 5 5 3 4" xfId="1449"/>
    <cellStyle name="Porcentual 5 5 3 4 2" xfId="2398"/>
    <cellStyle name="Porcentual 5 5 3 4 2 2" xfId="3602"/>
    <cellStyle name="Porcentual 5 5 3 4 3" xfId="3115"/>
    <cellStyle name="Porcentual 5 5 3 4 4" xfId="2397"/>
    <cellStyle name="Porcentual 5 5 3 5" xfId="2399"/>
    <cellStyle name="Porcentual 5 5 3 5 2" xfId="3603"/>
    <cellStyle name="Porcentual 5 5 3 6" xfId="2855"/>
    <cellStyle name="Porcentual 5 5 3 7" xfId="2384"/>
    <cellStyle name="Porcentual 5 5 4" xfId="705"/>
    <cellStyle name="Porcentual 5 5 4 2" xfId="706"/>
    <cellStyle name="Porcentual 5 5 4 2 2" xfId="1454"/>
    <cellStyle name="Porcentual 5 5 4 2 2 2" xfId="2403"/>
    <cellStyle name="Porcentual 5 5 4 2 2 2 2" xfId="3604"/>
    <cellStyle name="Porcentual 5 5 4 2 2 3" xfId="3120"/>
    <cellStyle name="Porcentual 5 5 4 2 2 4" xfId="2402"/>
    <cellStyle name="Porcentual 5 5 4 2 3" xfId="2404"/>
    <cellStyle name="Porcentual 5 5 4 2 3 2" xfId="3605"/>
    <cellStyle name="Porcentual 5 5 4 2 4" xfId="2860"/>
    <cellStyle name="Porcentual 5 5 4 2 5" xfId="2401"/>
    <cellStyle name="Porcentual 5 5 4 3" xfId="1453"/>
    <cellStyle name="Porcentual 5 5 4 3 2" xfId="2406"/>
    <cellStyle name="Porcentual 5 5 4 3 2 2" xfId="3606"/>
    <cellStyle name="Porcentual 5 5 4 3 3" xfId="3119"/>
    <cellStyle name="Porcentual 5 5 4 3 4" xfId="2405"/>
    <cellStyle name="Porcentual 5 5 4 4" xfId="2407"/>
    <cellStyle name="Porcentual 5 5 4 4 2" xfId="3607"/>
    <cellStyle name="Porcentual 5 5 4 5" xfId="2859"/>
    <cellStyle name="Porcentual 5 5 4 6" xfId="2400"/>
    <cellStyle name="Porcentual 5 5 5" xfId="707"/>
    <cellStyle name="Porcentual 5 5 5 2" xfId="1455"/>
    <cellStyle name="Porcentual 5 5 5 2 2" xfId="2410"/>
    <cellStyle name="Porcentual 5 5 5 2 2 2" xfId="3608"/>
    <cellStyle name="Porcentual 5 5 5 2 3" xfId="3121"/>
    <cellStyle name="Porcentual 5 5 5 2 4" xfId="2409"/>
    <cellStyle name="Porcentual 5 5 5 3" xfId="2411"/>
    <cellStyle name="Porcentual 5 5 5 3 2" xfId="3609"/>
    <cellStyle name="Porcentual 5 5 5 4" xfId="2861"/>
    <cellStyle name="Porcentual 5 5 5 5" xfId="2408"/>
    <cellStyle name="Porcentual 5 5 6" xfId="1440"/>
    <cellStyle name="Porcentual 5 5 6 2" xfId="2413"/>
    <cellStyle name="Porcentual 5 5 6 2 2" xfId="3610"/>
    <cellStyle name="Porcentual 5 5 6 3" xfId="3106"/>
    <cellStyle name="Porcentual 5 5 6 4" xfId="2412"/>
    <cellStyle name="Porcentual 5 5 7" xfId="2414"/>
    <cellStyle name="Porcentual 5 5 7 2" xfId="3611"/>
    <cellStyle name="Porcentual 5 5 8" xfId="2846"/>
    <cellStyle name="Porcentual 5 5 9" xfId="2351"/>
    <cellStyle name="Porcentual 5 6" xfId="708"/>
    <cellStyle name="Porcentual 5 6 2" xfId="709"/>
    <cellStyle name="Porcentual 5 6 2 2" xfId="710"/>
    <cellStyle name="Porcentual 5 6 2 2 2" xfId="711"/>
    <cellStyle name="Porcentual 5 6 2 2 2 2" xfId="1459"/>
    <cellStyle name="Porcentual 5 6 2 2 2 2 2" xfId="2420"/>
    <cellStyle name="Porcentual 5 6 2 2 2 2 2 2" xfId="3612"/>
    <cellStyle name="Porcentual 5 6 2 2 2 2 3" xfId="3125"/>
    <cellStyle name="Porcentual 5 6 2 2 2 2 4" xfId="2419"/>
    <cellStyle name="Porcentual 5 6 2 2 2 3" xfId="2421"/>
    <cellStyle name="Porcentual 5 6 2 2 2 3 2" xfId="3613"/>
    <cellStyle name="Porcentual 5 6 2 2 2 4" xfId="2865"/>
    <cellStyle name="Porcentual 5 6 2 2 2 5" xfId="2418"/>
    <cellStyle name="Porcentual 5 6 2 2 3" xfId="1458"/>
    <cellStyle name="Porcentual 5 6 2 2 3 2" xfId="2423"/>
    <cellStyle name="Porcentual 5 6 2 2 3 2 2" xfId="3614"/>
    <cellStyle name="Porcentual 5 6 2 2 3 3" xfId="3124"/>
    <cellStyle name="Porcentual 5 6 2 2 3 4" xfId="2422"/>
    <cellStyle name="Porcentual 5 6 2 2 4" xfId="2424"/>
    <cellStyle name="Porcentual 5 6 2 2 4 2" xfId="3615"/>
    <cellStyle name="Porcentual 5 6 2 2 5" xfId="2864"/>
    <cellStyle name="Porcentual 5 6 2 2 6" xfId="2417"/>
    <cellStyle name="Porcentual 5 6 2 3" xfId="712"/>
    <cellStyle name="Porcentual 5 6 2 3 2" xfId="1460"/>
    <cellStyle name="Porcentual 5 6 2 3 2 2" xfId="2427"/>
    <cellStyle name="Porcentual 5 6 2 3 2 2 2" xfId="3616"/>
    <cellStyle name="Porcentual 5 6 2 3 2 3" xfId="3126"/>
    <cellStyle name="Porcentual 5 6 2 3 2 4" xfId="2426"/>
    <cellStyle name="Porcentual 5 6 2 3 3" xfId="2428"/>
    <cellStyle name="Porcentual 5 6 2 3 3 2" xfId="3617"/>
    <cellStyle name="Porcentual 5 6 2 3 4" xfId="2866"/>
    <cellStyle name="Porcentual 5 6 2 3 5" xfId="2425"/>
    <cellStyle name="Porcentual 5 6 2 4" xfId="1457"/>
    <cellStyle name="Porcentual 5 6 2 4 2" xfId="2430"/>
    <cellStyle name="Porcentual 5 6 2 4 2 2" xfId="3618"/>
    <cellStyle name="Porcentual 5 6 2 4 3" xfId="3123"/>
    <cellStyle name="Porcentual 5 6 2 4 4" xfId="2429"/>
    <cellStyle name="Porcentual 5 6 2 5" xfId="2431"/>
    <cellStyle name="Porcentual 5 6 2 5 2" xfId="3619"/>
    <cellStyle name="Porcentual 5 6 2 6" xfId="2863"/>
    <cellStyle name="Porcentual 5 6 2 7" xfId="2416"/>
    <cellStyle name="Porcentual 5 6 3" xfId="713"/>
    <cellStyle name="Porcentual 5 6 3 2" xfId="714"/>
    <cellStyle name="Porcentual 5 6 3 2 2" xfId="1462"/>
    <cellStyle name="Porcentual 5 6 3 2 2 2" xfId="2435"/>
    <cellStyle name="Porcentual 5 6 3 2 2 2 2" xfId="3620"/>
    <cellStyle name="Porcentual 5 6 3 2 2 3" xfId="3128"/>
    <cellStyle name="Porcentual 5 6 3 2 2 4" xfId="2434"/>
    <cellStyle name="Porcentual 5 6 3 2 3" xfId="2436"/>
    <cellStyle name="Porcentual 5 6 3 2 3 2" xfId="3621"/>
    <cellStyle name="Porcentual 5 6 3 2 4" xfId="2868"/>
    <cellStyle name="Porcentual 5 6 3 2 5" xfId="2433"/>
    <cellStyle name="Porcentual 5 6 3 3" xfId="1461"/>
    <cellStyle name="Porcentual 5 6 3 3 2" xfId="2438"/>
    <cellStyle name="Porcentual 5 6 3 3 2 2" xfId="3622"/>
    <cellStyle name="Porcentual 5 6 3 3 3" xfId="3127"/>
    <cellStyle name="Porcentual 5 6 3 3 4" xfId="2437"/>
    <cellStyle name="Porcentual 5 6 3 4" xfId="2439"/>
    <cellStyle name="Porcentual 5 6 3 4 2" xfId="3623"/>
    <cellStyle name="Porcentual 5 6 3 5" xfId="2867"/>
    <cellStyle name="Porcentual 5 6 3 6" xfId="2432"/>
    <cellStyle name="Porcentual 5 6 4" xfId="715"/>
    <cellStyle name="Porcentual 5 6 4 2" xfId="1463"/>
    <cellStyle name="Porcentual 5 6 4 2 2" xfId="2442"/>
    <cellStyle name="Porcentual 5 6 4 2 2 2" xfId="3624"/>
    <cellStyle name="Porcentual 5 6 4 2 3" xfId="3129"/>
    <cellStyle name="Porcentual 5 6 4 2 4" xfId="2441"/>
    <cellStyle name="Porcentual 5 6 4 3" xfId="2443"/>
    <cellStyle name="Porcentual 5 6 4 3 2" xfId="3625"/>
    <cellStyle name="Porcentual 5 6 4 4" xfId="2869"/>
    <cellStyle name="Porcentual 5 6 4 5" xfId="2440"/>
    <cellStyle name="Porcentual 5 6 5" xfId="1456"/>
    <cellStyle name="Porcentual 5 6 5 2" xfId="2445"/>
    <cellStyle name="Porcentual 5 6 5 2 2" xfId="3626"/>
    <cellStyle name="Porcentual 5 6 5 3" xfId="3122"/>
    <cellStyle name="Porcentual 5 6 5 4" xfId="2444"/>
    <cellStyle name="Porcentual 5 6 6" xfId="2446"/>
    <cellStyle name="Porcentual 5 6 6 2" xfId="3627"/>
    <cellStyle name="Porcentual 5 6 7" xfId="2862"/>
    <cellStyle name="Porcentual 5 6 8" xfId="2415"/>
    <cellStyle name="Porcentual 5 7" xfId="716"/>
    <cellStyle name="Porcentual 5 7 2" xfId="717"/>
    <cellStyle name="Porcentual 5 7 2 2" xfId="718"/>
    <cellStyle name="Porcentual 5 7 2 2 2" xfId="1466"/>
    <cellStyle name="Porcentual 5 7 2 2 2 2" xfId="2451"/>
    <cellStyle name="Porcentual 5 7 2 2 2 2 2" xfId="3628"/>
    <cellStyle name="Porcentual 5 7 2 2 2 3" xfId="3132"/>
    <cellStyle name="Porcentual 5 7 2 2 2 4" xfId="2450"/>
    <cellStyle name="Porcentual 5 7 2 2 3" xfId="2452"/>
    <cellStyle name="Porcentual 5 7 2 2 3 2" xfId="3629"/>
    <cellStyle name="Porcentual 5 7 2 2 4" xfId="2872"/>
    <cellStyle name="Porcentual 5 7 2 2 5" xfId="2449"/>
    <cellStyle name="Porcentual 5 7 2 3" xfId="1465"/>
    <cellStyle name="Porcentual 5 7 2 3 2" xfId="2454"/>
    <cellStyle name="Porcentual 5 7 2 3 2 2" xfId="3630"/>
    <cellStyle name="Porcentual 5 7 2 3 3" xfId="3131"/>
    <cellStyle name="Porcentual 5 7 2 3 4" xfId="2453"/>
    <cellStyle name="Porcentual 5 7 2 4" xfId="2455"/>
    <cellStyle name="Porcentual 5 7 2 4 2" xfId="3631"/>
    <cellStyle name="Porcentual 5 7 2 5" xfId="2871"/>
    <cellStyle name="Porcentual 5 7 2 6" xfId="2448"/>
    <cellStyle name="Porcentual 5 7 3" xfId="719"/>
    <cellStyle name="Porcentual 5 7 3 2" xfId="1467"/>
    <cellStyle name="Porcentual 5 7 3 2 2" xfId="2458"/>
    <cellStyle name="Porcentual 5 7 3 2 2 2" xfId="3632"/>
    <cellStyle name="Porcentual 5 7 3 2 3" xfId="3133"/>
    <cellStyle name="Porcentual 5 7 3 2 4" xfId="2457"/>
    <cellStyle name="Porcentual 5 7 3 3" xfId="2459"/>
    <cellStyle name="Porcentual 5 7 3 3 2" xfId="3633"/>
    <cellStyle name="Porcentual 5 7 3 4" xfId="2873"/>
    <cellStyle name="Porcentual 5 7 3 5" xfId="2456"/>
    <cellStyle name="Porcentual 5 7 4" xfId="1464"/>
    <cellStyle name="Porcentual 5 7 4 2" xfId="2461"/>
    <cellStyle name="Porcentual 5 7 4 2 2" xfId="3634"/>
    <cellStyle name="Porcentual 5 7 4 3" xfId="3130"/>
    <cellStyle name="Porcentual 5 7 4 4" xfId="2460"/>
    <cellStyle name="Porcentual 5 7 5" xfId="2462"/>
    <cellStyle name="Porcentual 5 7 5 2" xfId="3635"/>
    <cellStyle name="Porcentual 5 7 6" xfId="2870"/>
    <cellStyle name="Porcentual 5 7 7" xfId="2447"/>
    <cellStyle name="Porcentual 5 8" xfId="720"/>
    <cellStyle name="Porcentual 5 8 2" xfId="721"/>
    <cellStyle name="Porcentual 5 8 2 2" xfId="1469"/>
    <cellStyle name="Porcentual 5 8 2 2 2" xfId="2466"/>
    <cellStyle name="Porcentual 5 8 2 2 2 2" xfId="3636"/>
    <cellStyle name="Porcentual 5 8 2 2 3" xfId="3135"/>
    <cellStyle name="Porcentual 5 8 2 2 4" xfId="2465"/>
    <cellStyle name="Porcentual 5 8 2 3" xfId="2467"/>
    <cellStyle name="Porcentual 5 8 2 3 2" xfId="3637"/>
    <cellStyle name="Porcentual 5 8 2 4" xfId="2875"/>
    <cellStyle name="Porcentual 5 8 2 5" xfId="2464"/>
    <cellStyle name="Porcentual 5 8 3" xfId="1468"/>
    <cellStyle name="Porcentual 5 8 3 2" xfId="2469"/>
    <cellStyle name="Porcentual 5 8 3 2 2" xfId="3638"/>
    <cellStyle name="Porcentual 5 8 3 3" xfId="3134"/>
    <cellStyle name="Porcentual 5 8 3 4" xfId="2468"/>
    <cellStyle name="Porcentual 5 8 4" xfId="2470"/>
    <cellStyle name="Porcentual 5 8 4 2" xfId="3639"/>
    <cellStyle name="Porcentual 5 8 5" xfId="2874"/>
    <cellStyle name="Porcentual 5 8 6" xfId="2463"/>
    <cellStyle name="Porcentual 5 9" xfId="722"/>
    <cellStyle name="Porcentual 5 9 2" xfId="1470"/>
    <cellStyle name="Porcentual 5 9 2 2" xfId="2473"/>
    <cellStyle name="Porcentual 5 9 2 2 2" xfId="3640"/>
    <cellStyle name="Porcentual 5 9 2 3" xfId="3136"/>
    <cellStyle name="Porcentual 5 9 2 4" xfId="2472"/>
    <cellStyle name="Porcentual 5 9 3" xfId="2474"/>
    <cellStyle name="Porcentual 5 9 3 2" xfId="3641"/>
    <cellStyle name="Porcentual 5 9 4" xfId="2876"/>
    <cellStyle name="Porcentual 5 9 5" xfId="2471"/>
    <cellStyle name="Porcentual 6" xfId="723"/>
    <cellStyle name="Porcentual 6 10" xfId="2475"/>
    <cellStyle name="Porcentual 6 2" xfId="724"/>
    <cellStyle name="Porcentual 6 2 2" xfId="725"/>
    <cellStyle name="Porcentual 6 2 2 2" xfId="726"/>
    <cellStyle name="Porcentual 6 2 2 2 2" xfId="727"/>
    <cellStyle name="Porcentual 6 2 2 2 2 2" xfId="728"/>
    <cellStyle name="Porcentual 6 2 2 2 2 2 2" xfId="1476"/>
    <cellStyle name="Porcentual 6 2 2 2 2 2 2 2" xfId="2482"/>
    <cellStyle name="Porcentual 6 2 2 2 2 2 2 2 2" xfId="3642"/>
    <cellStyle name="Porcentual 6 2 2 2 2 2 2 3" xfId="3142"/>
    <cellStyle name="Porcentual 6 2 2 2 2 2 2 4" xfId="2481"/>
    <cellStyle name="Porcentual 6 2 2 2 2 2 3" xfId="2483"/>
    <cellStyle name="Porcentual 6 2 2 2 2 2 3 2" xfId="3643"/>
    <cellStyle name="Porcentual 6 2 2 2 2 2 4" xfId="2881"/>
    <cellStyle name="Porcentual 6 2 2 2 2 2 5" xfId="2480"/>
    <cellStyle name="Porcentual 6 2 2 2 2 3" xfId="1475"/>
    <cellStyle name="Porcentual 6 2 2 2 2 3 2" xfId="2485"/>
    <cellStyle name="Porcentual 6 2 2 2 2 3 2 2" xfId="3644"/>
    <cellStyle name="Porcentual 6 2 2 2 2 3 3" xfId="3141"/>
    <cellStyle name="Porcentual 6 2 2 2 2 3 4" xfId="2484"/>
    <cellStyle name="Porcentual 6 2 2 2 2 4" xfId="2486"/>
    <cellStyle name="Porcentual 6 2 2 2 2 4 2" xfId="3645"/>
    <cellStyle name="Porcentual 6 2 2 2 2 5" xfId="2880"/>
    <cellStyle name="Porcentual 6 2 2 2 2 6" xfId="2479"/>
    <cellStyle name="Porcentual 6 2 2 2 3" xfId="729"/>
    <cellStyle name="Porcentual 6 2 2 2 3 2" xfId="1477"/>
    <cellStyle name="Porcentual 6 2 2 2 3 2 2" xfId="2489"/>
    <cellStyle name="Porcentual 6 2 2 2 3 2 2 2" xfId="3646"/>
    <cellStyle name="Porcentual 6 2 2 2 3 2 3" xfId="3143"/>
    <cellStyle name="Porcentual 6 2 2 2 3 2 4" xfId="2488"/>
    <cellStyle name="Porcentual 6 2 2 2 3 3" xfId="2490"/>
    <cellStyle name="Porcentual 6 2 2 2 3 3 2" xfId="3647"/>
    <cellStyle name="Porcentual 6 2 2 2 3 4" xfId="2882"/>
    <cellStyle name="Porcentual 6 2 2 2 3 5" xfId="2487"/>
    <cellStyle name="Porcentual 6 2 2 2 4" xfId="1474"/>
    <cellStyle name="Porcentual 6 2 2 2 4 2" xfId="2492"/>
    <cellStyle name="Porcentual 6 2 2 2 4 2 2" xfId="3648"/>
    <cellStyle name="Porcentual 6 2 2 2 4 3" xfId="3140"/>
    <cellStyle name="Porcentual 6 2 2 2 4 4" xfId="2491"/>
    <cellStyle name="Porcentual 6 2 2 2 5" xfId="2493"/>
    <cellStyle name="Porcentual 6 2 2 2 5 2" xfId="3649"/>
    <cellStyle name="Porcentual 6 2 2 2 6" xfId="2879"/>
    <cellStyle name="Porcentual 6 2 2 2 7" xfId="2478"/>
    <cellStyle name="Porcentual 6 2 2 3" xfId="730"/>
    <cellStyle name="Porcentual 6 2 2 3 2" xfId="731"/>
    <cellStyle name="Porcentual 6 2 2 3 2 2" xfId="1479"/>
    <cellStyle name="Porcentual 6 2 2 3 2 2 2" xfId="2497"/>
    <cellStyle name="Porcentual 6 2 2 3 2 2 2 2" xfId="3650"/>
    <cellStyle name="Porcentual 6 2 2 3 2 2 3" xfId="3145"/>
    <cellStyle name="Porcentual 6 2 2 3 2 2 4" xfId="2496"/>
    <cellStyle name="Porcentual 6 2 2 3 2 3" xfId="2498"/>
    <cellStyle name="Porcentual 6 2 2 3 2 3 2" xfId="3651"/>
    <cellStyle name="Porcentual 6 2 2 3 2 4" xfId="2884"/>
    <cellStyle name="Porcentual 6 2 2 3 2 5" xfId="2495"/>
    <cellStyle name="Porcentual 6 2 2 3 3" xfId="1478"/>
    <cellStyle name="Porcentual 6 2 2 3 3 2" xfId="2500"/>
    <cellStyle name="Porcentual 6 2 2 3 3 2 2" xfId="3652"/>
    <cellStyle name="Porcentual 6 2 2 3 3 3" xfId="3144"/>
    <cellStyle name="Porcentual 6 2 2 3 3 4" xfId="2499"/>
    <cellStyle name="Porcentual 6 2 2 3 4" xfId="2501"/>
    <cellStyle name="Porcentual 6 2 2 3 4 2" xfId="3653"/>
    <cellStyle name="Porcentual 6 2 2 3 5" xfId="2883"/>
    <cellStyle name="Porcentual 6 2 2 3 6" xfId="2494"/>
    <cellStyle name="Porcentual 6 2 2 4" xfId="732"/>
    <cellStyle name="Porcentual 6 2 2 4 2" xfId="1480"/>
    <cellStyle name="Porcentual 6 2 2 4 2 2" xfId="2504"/>
    <cellStyle name="Porcentual 6 2 2 4 2 2 2" xfId="3654"/>
    <cellStyle name="Porcentual 6 2 2 4 2 3" xfId="3146"/>
    <cellStyle name="Porcentual 6 2 2 4 2 4" xfId="2503"/>
    <cellStyle name="Porcentual 6 2 2 4 3" xfId="2505"/>
    <cellStyle name="Porcentual 6 2 2 4 3 2" xfId="3655"/>
    <cellStyle name="Porcentual 6 2 2 4 4" xfId="2885"/>
    <cellStyle name="Porcentual 6 2 2 4 5" xfId="2502"/>
    <cellStyle name="Porcentual 6 2 2 5" xfId="1473"/>
    <cellStyle name="Porcentual 6 2 2 5 2" xfId="2507"/>
    <cellStyle name="Porcentual 6 2 2 5 2 2" xfId="3656"/>
    <cellStyle name="Porcentual 6 2 2 5 3" xfId="3139"/>
    <cellStyle name="Porcentual 6 2 2 5 4" xfId="2506"/>
    <cellStyle name="Porcentual 6 2 2 6" xfId="2508"/>
    <cellStyle name="Porcentual 6 2 2 6 2" xfId="3657"/>
    <cellStyle name="Porcentual 6 2 2 7" xfId="2878"/>
    <cellStyle name="Porcentual 6 2 2 8" xfId="2477"/>
    <cellStyle name="Porcentual 6 2 3" xfId="733"/>
    <cellStyle name="Porcentual 6 2 3 2" xfId="734"/>
    <cellStyle name="Porcentual 6 2 3 2 2" xfId="735"/>
    <cellStyle name="Porcentual 6 2 3 2 2 2" xfId="1483"/>
    <cellStyle name="Porcentual 6 2 3 2 2 2 2" xfId="2513"/>
    <cellStyle name="Porcentual 6 2 3 2 2 2 2 2" xfId="3658"/>
    <cellStyle name="Porcentual 6 2 3 2 2 2 3" xfId="3149"/>
    <cellStyle name="Porcentual 6 2 3 2 2 2 4" xfId="2512"/>
    <cellStyle name="Porcentual 6 2 3 2 2 3" xfId="2514"/>
    <cellStyle name="Porcentual 6 2 3 2 2 3 2" xfId="3659"/>
    <cellStyle name="Porcentual 6 2 3 2 2 4" xfId="2888"/>
    <cellStyle name="Porcentual 6 2 3 2 2 5" xfId="2511"/>
    <cellStyle name="Porcentual 6 2 3 2 3" xfId="1482"/>
    <cellStyle name="Porcentual 6 2 3 2 3 2" xfId="2516"/>
    <cellStyle name="Porcentual 6 2 3 2 3 2 2" xfId="3660"/>
    <cellStyle name="Porcentual 6 2 3 2 3 3" xfId="3148"/>
    <cellStyle name="Porcentual 6 2 3 2 3 4" xfId="2515"/>
    <cellStyle name="Porcentual 6 2 3 2 4" xfId="2517"/>
    <cellStyle name="Porcentual 6 2 3 2 4 2" xfId="3661"/>
    <cellStyle name="Porcentual 6 2 3 2 5" xfId="2887"/>
    <cellStyle name="Porcentual 6 2 3 2 6" xfId="2510"/>
    <cellStyle name="Porcentual 6 2 3 3" xfId="736"/>
    <cellStyle name="Porcentual 6 2 3 3 2" xfId="1484"/>
    <cellStyle name="Porcentual 6 2 3 3 2 2" xfId="2520"/>
    <cellStyle name="Porcentual 6 2 3 3 2 2 2" xfId="3662"/>
    <cellStyle name="Porcentual 6 2 3 3 2 3" xfId="3150"/>
    <cellStyle name="Porcentual 6 2 3 3 2 4" xfId="2519"/>
    <cellStyle name="Porcentual 6 2 3 3 3" xfId="2521"/>
    <cellStyle name="Porcentual 6 2 3 3 3 2" xfId="3663"/>
    <cellStyle name="Porcentual 6 2 3 3 4" xfId="2889"/>
    <cellStyle name="Porcentual 6 2 3 3 5" xfId="2518"/>
    <cellStyle name="Porcentual 6 2 3 4" xfId="1481"/>
    <cellStyle name="Porcentual 6 2 3 4 2" xfId="2523"/>
    <cellStyle name="Porcentual 6 2 3 4 2 2" xfId="3664"/>
    <cellStyle name="Porcentual 6 2 3 4 3" xfId="3147"/>
    <cellStyle name="Porcentual 6 2 3 4 4" xfId="2522"/>
    <cellStyle name="Porcentual 6 2 3 5" xfId="2524"/>
    <cellStyle name="Porcentual 6 2 3 5 2" xfId="3665"/>
    <cellStyle name="Porcentual 6 2 3 6" xfId="2886"/>
    <cellStyle name="Porcentual 6 2 3 7" xfId="2509"/>
    <cellStyle name="Porcentual 6 2 4" xfId="737"/>
    <cellStyle name="Porcentual 6 2 4 2" xfId="738"/>
    <cellStyle name="Porcentual 6 2 4 2 2" xfId="1486"/>
    <cellStyle name="Porcentual 6 2 4 2 2 2" xfId="2528"/>
    <cellStyle name="Porcentual 6 2 4 2 2 2 2" xfId="3666"/>
    <cellStyle name="Porcentual 6 2 4 2 2 3" xfId="3152"/>
    <cellStyle name="Porcentual 6 2 4 2 2 4" xfId="2527"/>
    <cellStyle name="Porcentual 6 2 4 2 3" xfId="2529"/>
    <cellStyle name="Porcentual 6 2 4 2 3 2" xfId="3667"/>
    <cellStyle name="Porcentual 6 2 4 2 4" xfId="2891"/>
    <cellStyle name="Porcentual 6 2 4 2 5" xfId="2526"/>
    <cellStyle name="Porcentual 6 2 4 3" xfId="1485"/>
    <cellStyle name="Porcentual 6 2 4 3 2" xfId="2531"/>
    <cellStyle name="Porcentual 6 2 4 3 2 2" xfId="3668"/>
    <cellStyle name="Porcentual 6 2 4 3 3" xfId="3151"/>
    <cellStyle name="Porcentual 6 2 4 3 4" xfId="2530"/>
    <cellStyle name="Porcentual 6 2 4 4" xfId="2532"/>
    <cellStyle name="Porcentual 6 2 4 4 2" xfId="3669"/>
    <cellStyle name="Porcentual 6 2 4 5" xfId="2890"/>
    <cellStyle name="Porcentual 6 2 4 6" xfId="2525"/>
    <cellStyle name="Porcentual 6 2 5" xfId="739"/>
    <cellStyle name="Porcentual 6 2 5 2" xfId="1487"/>
    <cellStyle name="Porcentual 6 2 5 2 2" xfId="2535"/>
    <cellStyle name="Porcentual 6 2 5 2 2 2" xfId="3670"/>
    <cellStyle name="Porcentual 6 2 5 2 3" xfId="3153"/>
    <cellStyle name="Porcentual 6 2 5 2 4" xfId="2534"/>
    <cellStyle name="Porcentual 6 2 5 3" xfId="2536"/>
    <cellStyle name="Porcentual 6 2 5 3 2" xfId="3671"/>
    <cellStyle name="Porcentual 6 2 5 4" xfId="2892"/>
    <cellStyle name="Porcentual 6 2 5 5" xfId="2533"/>
    <cellStyle name="Porcentual 6 2 6" xfId="1472"/>
    <cellStyle name="Porcentual 6 2 6 2" xfId="2538"/>
    <cellStyle name="Porcentual 6 2 6 2 2" xfId="3672"/>
    <cellStyle name="Porcentual 6 2 6 3" xfId="3138"/>
    <cellStyle name="Porcentual 6 2 6 4" xfId="2537"/>
    <cellStyle name="Porcentual 6 2 7" xfId="2539"/>
    <cellStyle name="Porcentual 6 2 7 2" xfId="3673"/>
    <cellStyle name="Porcentual 6 2 8" xfId="2877"/>
    <cellStyle name="Porcentual 6 2 9" xfId="2476"/>
    <cellStyle name="Porcentual 6 3" xfId="740"/>
    <cellStyle name="Porcentual 6 3 2" xfId="741"/>
    <cellStyle name="Porcentual 6 3 2 2" xfId="742"/>
    <cellStyle name="Porcentual 6 3 2 2 2" xfId="743"/>
    <cellStyle name="Porcentual 6 3 2 2 2 2" xfId="1491"/>
    <cellStyle name="Porcentual 6 3 2 2 2 2 2" xfId="2545"/>
    <cellStyle name="Porcentual 6 3 2 2 2 2 2 2" xfId="3674"/>
    <cellStyle name="Porcentual 6 3 2 2 2 2 3" xfId="3157"/>
    <cellStyle name="Porcentual 6 3 2 2 2 2 4" xfId="2544"/>
    <cellStyle name="Porcentual 6 3 2 2 2 3" xfId="2546"/>
    <cellStyle name="Porcentual 6 3 2 2 2 3 2" xfId="3675"/>
    <cellStyle name="Porcentual 6 3 2 2 2 4" xfId="2896"/>
    <cellStyle name="Porcentual 6 3 2 2 2 5" xfId="2543"/>
    <cellStyle name="Porcentual 6 3 2 2 3" xfId="1490"/>
    <cellStyle name="Porcentual 6 3 2 2 3 2" xfId="2548"/>
    <cellStyle name="Porcentual 6 3 2 2 3 2 2" xfId="3676"/>
    <cellStyle name="Porcentual 6 3 2 2 3 3" xfId="3156"/>
    <cellStyle name="Porcentual 6 3 2 2 3 4" xfId="2547"/>
    <cellStyle name="Porcentual 6 3 2 2 4" xfId="2549"/>
    <cellStyle name="Porcentual 6 3 2 2 4 2" xfId="3677"/>
    <cellStyle name="Porcentual 6 3 2 2 5" xfId="2895"/>
    <cellStyle name="Porcentual 6 3 2 2 6" xfId="2542"/>
    <cellStyle name="Porcentual 6 3 2 3" xfId="744"/>
    <cellStyle name="Porcentual 6 3 2 3 2" xfId="1492"/>
    <cellStyle name="Porcentual 6 3 2 3 2 2" xfId="2552"/>
    <cellStyle name="Porcentual 6 3 2 3 2 2 2" xfId="3678"/>
    <cellStyle name="Porcentual 6 3 2 3 2 3" xfId="3158"/>
    <cellStyle name="Porcentual 6 3 2 3 2 4" xfId="2551"/>
    <cellStyle name="Porcentual 6 3 2 3 3" xfId="2553"/>
    <cellStyle name="Porcentual 6 3 2 3 3 2" xfId="3679"/>
    <cellStyle name="Porcentual 6 3 2 3 4" xfId="2897"/>
    <cellStyle name="Porcentual 6 3 2 3 5" xfId="2550"/>
    <cellStyle name="Porcentual 6 3 2 4" xfId="1489"/>
    <cellStyle name="Porcentual 6 3 2 4 2" xfId="2555"/>
    <cellStyle name="Porcentual 6 3 2 4 2 2" xfId="3680"/>
    <cellStyle name="Porcentual 6 3 2 4 3" xfId="3155"/>
    <cellStyle name="Porcentual 6 3 2 4 4" xfId="2554"/>
    <cellStyle name="Porcentual 6 3 2 5" xfId="2556"/>
    <cellStyle name="Porcentual 6 3 2 5 2" xfId="3681"/>
    <cellStyle name="Porcentual 6 3 2 6" xfId="2894"/>
    <cellStyle name="Porcentual 6 3 2 7" xfId="2541"/>
    <cellStyle name="Porcentual 6 3 3" xfId="745"/>
    <cellStyle name="Porcentual 6 3 3 2" xfId="746"/>
    <cellStyle name="Porcentual 6 3 3 2 2" xfId="1494"/>
    <cellStyle name="Porcentual 6 3 3 2 2 2" xfId="2560"/>
    <cellStyle name="Porcentual 6 3 3 2 2 2 2" xfId="3682"/>
    <cellStyle name="Porcentual 6 3 3 2 2 3" xfId="3160"/>
    <cellStyle name="Porcentual 6 3 3 2 2 4" xfId="2559"/>
    <cellStyle name="Porcentual 6 3 3 2 3" xfId="2561"/>
    <cellStyle name="Porcentual 6 3 3 2 3 2" xfId="3683"/>
    <cellStyle name="Porcentual 6 3 3 2 4" xfId="2899"/>
    <cellStyle name="Porcentual 6 3 3 2 5" xfId="2558"/>
    <cellStyle name="Porcentual 6 3 3 3" xfId="1493"/>
    <cellStyle name="Porcentual 6 3 3 3 2" xfId="2563"/>
    <cellStyle name="Porcentual 6 3 3 3 2 2" xfId="3684"/>
    <cellStyle name="Porcentual 6 3 3 3 3" xfId="3159"/>
    <cellStyle name="Porcentual 6 3 3 3 4" xfId="2562"/>
    <cellStyle name="Porcentual 6 3 3 4" xfId="2564"/>
    <cellStyle name="Porcentual 6 3 3 4 2" xfId="3685"/>
    <cellStyle name="Porcentual 6 3 3 5" xfId="2898"/>
    <cellStyle name="Porcentual 6 3 3 6" xfId="2557"/>
    <cellStyle name="Porcentual 6 3 4" xfId="747"/>
    <cellStyle name="Porcentual 6 3 4 2" xfId="1495"/>
    <cellStyle name="Porcentual 6 3 4 2 2" xfId="2567"/>
    <cellStyle name="Porcentual 6 3 4 2 2 2" xfId="3686"/>
    <cellStyle name="Porcentual 6 3 4 2 3" xfId="3161"/>
    <cellStyle name="Porcentual 6 3 4 2 4" xfId="2566"/>
    <cellStyle name="Porcentual 6 3 4 3" xfId="2568"/>
    <cellStyle name="Porcentual 6 3 4 3 2" xfId="3687"/>
    <cellStyle name="Porcentual 6 3 4 4" xfId="2900"/>
    <cellStyle name="Porcentual 6 3 4 5" xfId="2565"/>
    <cellStyle name="Porcentual 6 3 5" xfId="1488"/>
    <cellStyle name="Porcentual 6 3 5 2" xfId="2570"/>
    <cellStyle name="Porcentual 6 3 5 2 2" xfId="3688"/>
    <cellStyle name="Porcentual 6 3 5 3" xfId="3154"/>
    <cellStyle name="Porcentual 6 3 5 4" xfId="2569"/>
    <cellStyle name="Porcentual 6 3 6" xfId="2571"/>
    <cellStyle name="Porcentual 6 3 6 2" xfId="3689"/>
    <cellStyle name="Porcentual 6 3 7" xfId="2893"/>
    <cellStyle name="Porcentual 6 3 8" xfId="2540"/>
    <cellStyle name="Porcentual 6 4" xfId="748"/>
    <cellStyle name="Porcentual 6 4 2" xfId="749"/>
    <cellStyle name="Porcentual 6 4 2 2" xfId="750"/>
    <cellStyle name="Porcentual 6 4 2 2 2" xfId="1498"/>
    <cellStyle name="Porcentual 6 4 2 2 2 2" xfId="2576"/>
    <cellStyle name="Porcentual 6 4 2 2 2 2 2" xfId="3690"/>
    <cellStyle name="Porcentual 6 4 2 2 2 3" xfId="3164"/>
    <cellStyle name="Porcentual 6 4 2 2 2 4" xfId="2575"/>
    <cellStyle name="Porcentual 6 4 2 2 3" xfId="2577"/>
    <cellStyle name="Porcentual 6 4 2 2 3 2" xfId="3691"/>
    <cellStyle name="Porcentual 6 4 2 2 4" xfId="2903"/>
    <cellStyle name="Porcentual 6 4 2 2 5" xfId="2574"/>
    <cellStyle name="Porcentual 6 4 2 3" xfId="1497"/>
    <cellStyle name="Porcentual 6 4 2 3 2" xfId="2579"/>
    <cellStyle name="Porcentual 6 4 2 3 2 2" xfId="3692"/>
    <cellStyle name="Porcentual 6 4 2 3 3" xfId="3163"/>
    <cellStyle name="Porcentual 6 4 2 3 4" xfId="2578"/>
    <cellStyle name="Porcentual 6 4 2 4" xfId="2580"/>
    <cellStyle name="Porcentual 6 4 2 4 2" xfId="3693"/>
    <cellStyle name="Porcentual 6 4 2 5" xfId="2902"/>
    <cellStyle name="Porcentual 6 4 2 6" xfId="2573"/>
    <cellStyle name="Porcentual 6 4 3" xfId="751"/>
    <cellStyle name="Porcentual 6 4 3 2" xfId="1499"/>
    <cellStyle name="Porcentual 6 4 3 2 2" xfId="2583"/>
    <cellStyle name="Porcentual 6 4 3 2 2 2" xfId="3694"/>
    <cellStyle name="Porcentual 6 4 3 2 3" xfId="3165"/>
    <cellStyle name="Porcentual 6 4 3 2 4" xfId="2582"/>
    <cellStyle name="Porcentual 6 4 3 3" xfId="2584"/>
    <cellStyle name="Porcentual 6 4 3 3 2" xfId="3695"/>
    <cellStyle name="Porcentual 6 4 3 4" xfId="2904"/>
    <cellStyle name="Porcentual 6 4 3 5" xfId="2581"/>
    <cellStyle name="Porcentual 6 4 4" xfId="1496"/>
    <cellStyle name="Porcentual 6 4 4 2" xfId="2586"/>
    <cellStyle name="Porcentual 6 4 4 2 2" xfId="3696"/>
    <cellStyle name="Porcentual 6 4 4 3" xfId="3162"/>
    <cellStyle name="Porcentual 6 4 4 4" xfId="2585"/>
    <cellStyle name="Porcentual 6 4 5" xfId="2587"/>
    <cellStyle name="Porcentual 6 4 5 2" xfId="3697"/>
    <cellStyle name="Porcentual 6 4 6" xfId="2901"/>
    <cellStyle name="Porcentual 6 4 7" xfId="2572"/>
    <cellStyle name="Porcentual 6 5" xfId="752"/>
    <cellStyle name="Porcentual 6 5 2" xfId="753"/>
    <cellStyle name="Porcentual 6 5 2 2" xfId="1501"/>
    <cellStyle name="Porcentual 6 5 2 2 2" xfId="2591"/>
    <cellStyle name="Porcentual 6 5 2 2 2 2" xfId="3698"/>
    <cellStyle name="Porcentual 6 5 2 2 3" xfId="3167"/>
    <cellStyle name="Porcentual 6 5 2 2 4" xfId="2590"/>
    <cellStyle name="Porcentual 6 5 2 3" xfId="2592"/>
    <cellStyle name="Porcentual 6 5 2 3 2" xfId="3699"/>
    <cellStyle name="Porcentual 6 5 2 4" xfId="2906"/>
    <cellStyle name="Porcentual 6 5 2 5" xfId="2589"/>
    <cellStyle name="Porcentual 6 5 3" xfId="1500"/>
    <cellStyle name="Porcentual 6 5 3 2" xfId="2594"/>
    <cellStyle name="Porcentual 6 5 3 2 2" xfId="3700"/>
    <cellStyle name="Porcentual 6 5 3 3" xfId="3166"/>
    <cellStyle name="Porcentual 6 5 3 4" xfId="2593"/>
    <cellStyle name="Porcentual 6 5 4" xfId="2595"/>
    <cellStyle name="Porcentual 6 5 4 2" xfId="3701"/>
    <cellStyle name="Porcentual 6 5 5" xfId="2905"/>
    <cellStyle name="Porcentual 6 5 6" xfId="2588"/>
    <cellStyle name="Porcentual 6 6" xfId="754"/>
    <cellStyle name="Porcentual 6 6 2" xfId="1502"/>
    <cellStyle name="Porcentual 6 6 2 2" xfId="2598"/>
    <cellStyle name="Porcentual 6 6 2 2 2" xfId="3702"/>
    <cellStyle name="Porcentual 6 6 2 3" xfId="3168"/>
    <cellStyle name="Porcentual 6 6 2 4" xfId="2597"/>
    <cellStyle name="Porcentual 6 6 3" xfId="2599"/>
    <cellStyle name="Porcentual 6 6 3 2" xfId="3703"/>
    <cellStyle name="Porcentual 6 6 4" xfId="2907"/>
    <cellStyle name="Porcentual 6 6 5" xfId="2596"/>
    <cellStyle name="Porcentual 6 7" xfId="1471"/>
    <cellStyle name="Porcentual 6 7 2" xfId="2601"/>
    <cellStyle name="Porcentual 6 7 2 2" xfId="3704"/>
    <cellStyle name="Porcentual 6 7 3" xfId="3137"/>
    <cellStyle name="Porcentual 6 7 4" xfId="2600"/>
    <cellStyle name="Porcentual 6 8" xfId="2602"/>
    <cellStyle name="Porcentual 6 8 2" xfId="3705"/>
    <cellStyle name="Porcentual 6 9" xfId="2673"/>
    <cellStyle name="Porcentual 7" xfId="755"/>
    <cellStyle name="Porcentual 7 10" xfId="756"/>
    <cellStyle name="Porcentual 7 11" xfId="757"/>
    <cellStyle name="Porcentual 7 12" xfId="1579"/>
    <cellStyle name="Porcentual 7 2" xfId="758"/>
    <cellStyle name="Porcentual 7 3" xfId="759"/>
    <cellStyle name="Porcentual 7 4" xfId="760"/>
    <cellStyle name="Porcentual 7 5" xfId="761"/>
    <cellStyle name="Porcentual 7 6" xfId="762"/>
    <cellStyle name="Porcentual 7 7" xfId="763"/>
    <cellStyle name="Porcentual 7 8" xfId="764"/>
    <cellStyle name="Porcentual 7 9" xfId="765"/>
    <cellStyle name="Porcentual 8" xfId="766"/>
    <cellStyle name="Porcentual 8 2" xfId="767"/>
    <cellStyle name="Porcentual 8 2 2" xfId="768"/>
    <cellStyle name="Porcentual 8 2 2 2" xfId="769"/>
    <cellStyle name="Porcentual 8 2 2 2 2" xfId="770"/>
    <cellStyle name="Porcentual 8 2 2 2 2 2" xfId="1507"/>
    <cellStyle name="Porcentual 8 2 2 2 2 2 2" xfId="2608"/>
    <cellStyle name="Porcentual 8 2 2 2 2 2 2 2" xfId="3706"/>
    <cellStyle name="Porcentual 8 2 2 2 2 2 3" xfId="3172"/>
    <cellStyle name="Porcentual 8 2 2 2 2 2 4" xfId="2607"/>
    <cellStyle name="Porcentual 8 2 2 2 2 3" xfId="2609"/>
    <cellStyle name="Porcentual 8 2 2 2 2 3 2" xfId="3707"/>
    <cellStyle name="Porcentual 8 2 2 2 2 4" xfId="2911"/>
    <cellStyle name="Porcentual 8 2 2 2 2 5" xfId="2606"/>
    <cellStyle name="Porcentual 8 2 2 2 3" xfId="1506"/>
    <cellStyle name="Porcentual 8 2 2 2 3 2" xfId="2611"/>
    <cellStyle name="Porcentual 8 2 2 2 3 2 2" xfId="3708"/>
    <cellStyle name="Porcentual 8 2 2 2 3 3" xfId="3171"/>
    <cellStyle name="Porcentual 8 2 2 2 3 4" xfId="2610"/>
    <cellStyle name="Porcentual 8 2 2 2 4" xfId="2612"/>
    <cellStyle name="Porcentual 8 2 2 2 4 2" xfId="3709"/>
    <cellStyle name="Porcentual 8 2 2 2 5" xfId="2910"/>
    <cellStyle name="Porcentual 8 2 2 2 6" xfId="2605"/>
    <cellStyle name="Porcentual 8 2 2 3" xfId="771"/>
    <cellStyle name="Porcentual 8 2 2 3 2" xfId="1508"/>
    <cellStyle name="Porcentual 8 2 2 3 2 2" xfId="2615"/>
    <cellStyle name="Porcentual 8 2 2 3 2 2 2" xfId="3710"/>
    <cellStyle name="Porcentual 8 2 2 3 2 3" xfId="3173"/>
    <cellStyle name="Porcentual 8 2 2 3 2 4" xfId="2614"/>
    <cellStyle name="Porcentual 8 2 2 3 3" xfId="2616"/>
    <cellStyle name="Porcentual 8 2 2 3 3 2" xfId="3711"/>
    <cellStyle name="Porcentual 8 2 2 3 4" xfId="2912"/>
    <cellStyle name="Porcentual 8 2 2 3 5" xfId="2613"/>
    <cellStyle name="Porcentual 8 2 2 4" xfId="1505"/>
    <cellStyle name="Porcentual 8 2 2 4 2" xfId="2618"/>
    <cellStyle name="Porcentual 8 2 2 4 2 2" xfId="3712"/>
    <cellStyle name="Porcentual 8 2 2 4 3" xfId="3170"/>
    <cellStyle name="Porcentual 8 2 2 4 4" xfId="2617"/>
    <cellStyle name="Porcentual 8 2 2 5" xfId="2619"/>
    <cellStyle name="Porcentual 8 2 2 5 2" xfId="3713"/>
    <cellStyle name="Porcentual 8 2 2 6" xfId="2909"/>
    <cellStyle name="Porcentual 8 2 2 7" xfId="2604"/>
    <cellStyle name="Porcentual 8 2 3" xfId="772"/>
    <cellStyle name="Porcentual 8 2 3 2" xfId="773"/>
    <cellStyle name="Porcentual 8 2 3 2 2" xfId="1510"/>
    <cellStyle name="Porcentual 8 2 3 2 2 2" xfId="2623"/>
    <cellStyle name="Porcentual 8 2 3 2 2 2 2" xfId="3714"/>
    <cellStyle name="Porcentual 8 2 3 2 2 3" xfId="3175"/>
    <cellStyle name="Porcentual 8 2 3 2 2 4" xfId="2622"/>
    <cellStyle name="Porcentual 8 2 3 2 3" xfId="2624"/>
    <cellStyle name="Porcentual 8 2 3 2 3 2" xfId="3715"/>
    <cellStyle name="Porcentual 8 2 3 2 4" xfId="2914"/>
    <cellStyle name="Porcentual 8 2 3 2 5" xfId="2621"/>
    <cellStyle name="Porcentual 8 2 3 3" xfId="1509"/>
    <cellStyle name="Porcentual 8 2 3 3 2" xfId="2626"/>
    <cellStyle name="Porcentual 8 2 3 3 2 2" xfId="3716"/>
    <cellStyle name="Porcentual 8 2 3 3 3" xfId="3174"/>
    <cellStyle name="Porcentual 8 2 3 3 4" xfId="2625"/>
    <cellStyle name="Porcentual 8 2 3 4" xfId="2627"/>
    <cellStyle name="Porcentual 8 2 3 4 2" xfId="3717"/>
    <cellStyle name="Porcentual 8 2 3 5" xfId="2913"/>
    <cellStyle name="Porcentual 8 2 3 6" xfId="2620"/>
    <cellStyle name="Porcentual 8 2 4" xfId="774"/>
    <cellStyle name="Porcentual 8 2 4 2" xfId="1511"/>
    <cellStyle name="Porcentual 8 2 4 2 2" xfId="2630"/>
    <cellStyle name="Porcentual 8 2 4 2 2 2" xfId="3718"/>
    <cellStyle name="Porcentual 8 2 4 2 3" xfId="3176"/>
    <cellStyle name="Porcentual 8 2 4 2 4" xfId="2629"/>
    <cellStyle name="Porcentual 8 2 4 3" xfId="2631"/>
    <cellStyle name="Porcentual 8 2 4 3 2" xfId="3719"/>
    <cellStyle name="Porcentual 8 2 4 4" xfId="2915"/>
    <cellStyle name="Porcentual 8 2 4 5" xfId="2628"/>
    <cellStyle name="Porcentual 8 2 5" xfId="1504"/>
    <cellStyle name="Porcentual 8 2 5 2" xfId="2633"/>
    <cellStyle name="Porcentual 8 2 5 2 2" xfId="3720"/>
    <cellStyle name="Porcentual 8 2 5 3" xfId="3169"/>
    <cellStyle name="Porcentual 8 2 5 4" xfId="2632"/>
    <cellStyle name="Porcentual 8 2 6" xfId="2634"/>
    <cellStyle name="Porcentual 8 2 6 2" xfId="3721"/>
    <cellStyle name="Porcentual 8 2 7" xfId="2908"/>
    <cellStyle name="Porcentual 8 2 8" xfId="2603"/>
    <cellStyle name="Porcentual 8 3" xfId="775"/>
    <cellStyle name="Porcentual 8 3 2" xfId="776"/>
    <cellStyle name="Porcentual 8 3 2 2" xfId="777"/>
    <cellStyle name="Porcentual 8 3 2 2 2" xfId="1514"/>
    <cellStyle name="Porcentual 8 3 2 2 2 2" xfId="2639"/>
    <cellStyle name="Porcentual 8 3 2 2 2 2 2" xfId="3722"/>
    <cellStyle name="Porcentual 8 3 2 2 2 3" xfId="3179"/>
    <cellStyle name="Porcentual 8 3 2 2 2 4" xfId="2638"/>
    <cellStyle name="Porcentual 8 3 2 2 3" xfId="2640"/>
    <cellStyle name="Porcentual 8 3 2 2 3 2" xfId="3723"/>
    <cellStyle name="Porcentual 8 3 2 2 4" xfId="2918"/>
    <cellStyle name="Porcentual 8 3 2 2 5" xfId="2637"/>
    <cellStyle name="Porcentual 8 3 2 3" xfId="1513"/>
    <cellStyle name="Porcentual 8 3 2 3 2" xfId="2642"/>
    <cellStyle name="Porcentual 8 3 2 3 2 2" xfId="3724"/>
    <cellStyle name="Porcentual 8 3 2 3 3" xfId="3178"/>
    <cellStyle name="Porcentual 8 3 2 3 4" xfId="2641"/>
    <cellStyle name="Porcentual 8 3 2 4" xfId="2643"/>
    <cellStyle name="Porcentual 8 3 2 4 2" xfId="3725"/>
    <cellStyle name="Porcentual 8 3 2 5" xfId="2917"/>
    <cellStyle name="Porcentual 8 3 2 6" xfId="2636"/>
    <cellStyle name="Porcentual 8 3 3" xfId="778"/>
    <cellStyle name="Porcentual 8 3 3 2" xfId="1515"/>
    <cellStyle name="Porcentual 8 3 3 2 2" xfId="2646"/>
    <cellStyle name="Porcentual 8 3 3 2 2 2" xfId="3726"/>
    <cellStyle name="Porcentual 8 3 3 2 3" xfId="3180"/>
    <cellStyle name="Porcentual 8 3 3 2 4" xfId="2645"/>
    <cellStyle name="Porcentual 8 3 3 3" xfId="2647"/>
    <cellStyle name="Porcentual 8 3 3 3 2" xfId="3727"/>
    <cellStyle name="Porcentual 8 3 3 4" xfId="2919"/>
    <cellStyle name="Porcentual 8 3 3 5" xfId="2644"/>
    <cellStyle name="Porcentual 8 3 4" xfId="1512"/>
    <cellStyle name="Porcentual 8 3 4 2" xfId="2649"/>
    <cellStyle name="Porcentual 8 3 4 2 2" xfId="3728"/>
    <cellStyle name="Porcentual 8 3 4 3" xfId="3177"/>
    <cellStyle name="Porcentual 8 3 4 4" xfId="2648"/>
    <cellStyle name="Porcentual 8 3 5" xfId="2650"/>
    <cellStyle name="Porcentual 8 3 5 2" xfId="3729"/>
    <cellStyle name="Porcentual 8 3 6" xfId="2916"/>
    <cellStyle name="Porcentual 8 3 7" xfId="2635"/>
    <cellStyle name="Porcentual 8 4" xfId="779"/>
    <cellStyle name="Porcentual 8 4 2" xfId="780"/>
    <cellStyle name="Porcentual 8 4 2 2" xfId="1517"/>
    <cellStyle name="Porcentual 8 4 2 2 2" xfId="2654"/>
    <cellStyle name="Porcentual 8 4 2 2 2 2" xfId="3730"/>
    <cellStyle name="Porcentual 8 4 2 2 3" xfId="3182"/>
    <cellStyle name="Porcentual 8 4 2 2 4" xfId="2653"/>
    <cellStyle name="Porcentual 8 4 2 3" xfId="2655"/>
    <cellStyle name="Porcentual 8 4 2 3 2" xfId="3731"/>
    <cellStyle name="Porcentual 8 4 2 4" xfId="2921"/>
    <cellStyle name="Porcentual 8 4 2 5" xfId="2652"/>
    <cellStyle name="Porcentual 8 4 3" xfId="1516"/>
    <cellStyle name="Porcentual 8 4 3 2" xfId="2657"/>
    <cellStyle name="Porcentual 8 4 3 2 2" xfId="3732"/>
    <cellStyle name="Porcentual 8 4 3 3" xfId="3181"/>
    <cellStyle name="Porcentual 8 4 3 4" xfId="2656"/>
    <cellStyle name="Porcentual 8 4 4" xfId="2658"/>
    <cellStyle name="Porcentual 8 4 4 2" xfId="3733"/>
    <cellStyle name="Porcentual 8 4 5" xfId="2920"/>
    <cellStyle name="Porcentual 8 4 6" xfId="2651"/>
    <cellStyle name="Porcentual 8 5" xfId="781"/>
    <cellStyle name="Porcentual 8 5 2" xfId="1518"/>
    <cellStyle name="Porcentual 8 5 2 2" xfId="2661"/>
    <cellStyle name="Porcentual 8 5 2 2 2" xfId="3734"/>
    <cellStyle name="Porcentual 8 5 2 3" xfId="3183"/>
    <cellStyle name="Porcentual 8 5 2 4" xfId="2660"/>
    <cellStyle name="Porcentual 8 5 3" xfId="2662"/>
    <cellStyle name="Porcentual 8 5 3 2" xfId="3735"/>
    <cellStyle name="Porcentual 8 5 4" xfId="2922"/>
    <cellStyle name="Porcentual 8 5 5" xfId="2659"/>
    <cellStyle name="Porcentual 8 6" xfId="1503"/>
    <cellStyle name="Porcentual 9" xfId="782"/>
    <cellStyle name="Salida" xfId="783" builtinId="21" customBuiltin="1"/>
    <cellStyle name="Salida 2" xfId="6372"/>
    <cellStyle name="Salida 3" xfId="6373"/>
    <cellStyle name="Salida 4" xfId="6374"/>
    <cellStyle name="Salida 5" xfId="6375"/>
    <cellStyle name="Salida 6" xfId="6376"/>
    <cellStyle name="Salida 7" xfId="6377"/>
    <cellStyle name="Salida 8" xfId="6378"/>
    <cellStyle name="Salida 9" xfId="6379"/>
    <cellStyle name="Texto de advertencia" xfId="784" builtinId="11" customBuiltin="1"/>
    <cellStyle name="Texto de advertencia 2" xfId="6380"/>
    <cellStyle name="Texto de advertencia 3" xfId="6381"/>
    <cellStyle name="Texto de advertencia 4" xfId="6382"/>
    <cellStyle name="Texto de advertencia 5" xfId="6383"/>
    <cellStyle name="Texto de advertencia 6" xfId="6384"/>
    <cellStyle name="Texto de advertencia 7" xfId="6385"/>
    <cellStyle name="Texto de advertencia 8" xfId="6386"/>
    <cellStyle name="Texto de advertencia 9" xfId="6387"/>
    <cellStyle name="Texto explicativo" xfId="785" builtinId="53" customBuiltin="1"/>
    <cellStyle name="Texto explicativo 2" xfId="6388"/>
    <cellStyle name="Texto explicativo 3" xfId="6389"/>
    <cellStyle name="Texto explicativo 4" xfId="6390"/>
    <cellStyle name="Texto explicativo 5" xfId="6391"/>
    <cellStyle name="Texto explicativo 6" xfId="6392"/>
    <cellStyle name="Texto explicativo 7" xfId="6393"/>
    <cellStyle name="Texto explicativo 8" xfId="6394"/>
    <cellStyle name="Texto explicativo 9" xfId="6395"/>
    <cellStyle name="Título" xfId="786" builtinId="15" customBuiltin="1"/>
    <cellStyle name="Título 1" xfId="787" builtinId="16" customBuiltin="1"/>
    <cellStyle name="Título 1 2" xfId="6396"/>
    <cellStyle name="Título 1 3" xfId="6397"/>
    <cellStyle name="Título 1 4" xfId="6398"/>
    <cellStyle name="Título 1 5" xfId="6399"/>
    <cellStyle name="Título 1 6" xfId="6400"/>
    <cellStyle name="Título 1 7" xfId="6401"/>
    <cellStyle name="Título 1 8" xfId="6402"/>
    <cellStyle name="Título 1 9" xfId="6403"/>
    <cellStyle name="Título 10" xfId="6404"/>
    <cellStyle name="Título 11" xfId="6405"/>
    <cellStyle name="Título 2" xfId="788" builtinId="17" customBuiltin="1"/>
    <cellStyle name="Título 2 2" xfId="6406"/>
    <cellStyle name="Título 2 3" xfId="6407"/>
    <cellStyle name="Título 2 4" xfId="6408"/>
    <cellStyle name="Título 2 5" xfId="6409"/>
    <cellStyle name="Título 2 6" xfId="6410"/>
    <cellStyle name="Título 2 7" xfId="6411"/>
    <cellStyle name="Título 2 8" xfId="6412"/>
    <cellStyle name="Título 2 9" xfId="6413"/>
    <cellStyle name="Título 3" xfId="789" builtinId="18" customBuiltin="1"/>
    <cellStyle name="Título 3 2" xfId="6414"/>
    <cellStyle name="Título 3 3" xfId="6415"/>
    <cellStyle name="Título 3 4" xfId="6416"/>
    <cellStyle name="Título 3 5" xfId="6417"/>
    <cellStyle name="Título 3 6" xfId="6418"/>
    <cellStyle name="Título 3 7" xfId="6419"/>
    <cellStyle name="Título 3 8" xfId="6420"/>
    <cellStyle name="Título 3 9" xfId="6421"/>
    <cellStyle name="Título 4" xfId="6422"/>
    <cellStyle name="Título 5" xfId="6423"/>
    <cellStyle name="Título 6" xfId="6424"/>
    <cellStyle name="Título 7" xfId="6425"/>
    <cellStyle name="Título 8" xfId="6426"/>
    <cellStyle name="Título 9" xfId="6427"/>
    <cellStyle name="Total" xfId="790" builtinId="25" customBuiltin="1"/>
    <cellStyle name="Total 2" xfId="6428"/>
    <cellStyle name="Total 3" xfId="6429"/>
    <cellStyle name="Total 4" xfId="6430"/>
    <cellStyle name="Total 5" xfId="6431"/>
    <cellStyle name="Total 6" xfId="6432"/>
    <cellStyle name="Total 7" xfId="6433"/>
    <cellStyle name="Total 8" xfId="6434"/>
    <cellStyle name="Total 9" xfId="64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6439674492743434E-2"/>
          <c:y val="8.8333399949371824E-2"/>
          <c:w val="0.87572166492893222"/>
          <c:h val="0.71386980882708861"/>
        </c:manualLayout>
      </c:layout>
      <c:barChart>
        <c:barDir val="col"/>
        <c:grouping val="clustered"/>
        <c:varyColors val="0"/>
        <c:ser>
          <c:idx val="0"/>
          <c:order val="0"/>
          <c:tx>
            <c:strRef>
              <c:f>'1.1.0'!$I$28</c:f>
              <c:strCache>
                <c:ptCount val="1"/>
                <c:pt idx="0">
                  <c:v>Recolección total de RS 2.018</c:v>
                </c:pt>
              </c:strCache>
            </c:strRef>
          </c:tx>
          <c:invertIfNegative val="0"/>
          <c:dLbls>
            <c:dLbl>
              <c:idx val="0"/>
              <c:layout>
                <c:manualLayout>
                  <c:x val="1.841620626151013E-3"/>
                  <c:y val="0"/>
                </c:manualLayout>
              </c:layout>
              <c:dLblPos val="outEnd"/>
              <c:showLegendKey val="0"/>
              <c:showVal val="1"/>
              <c:showCatName val="0"/>
              <c:showSerName val="0"/>
              <c:showPercent val="0"/>
              <c:showBubbleSize val="0"/>
            </c:dLbl>
            <c:dLbl>
              <c:idx val="1"/>
              <c:layout>
                <c:manualLayout>
                  <c:x val="0"/>
                  <c:y val="-2.5216706067769899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3664825046040518E-3"/>
                  <c:y val="-2.481959258638769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41620626151013E-3"/>
                  <c:y val="-4.7281323877068557E-2"/>
                </c:manualLayout>
              </c:layout>
              <c:dLblPos val="outEnd"/>
              <c:showLegendKey val="0"/>
              <c:showVal val="1"/>
              <c:showCatName val="0"/>
              <c:showSerName val="0"/>
              <c:showPercent val="0"/>
              <c:showBubbleSize val="0"/>
            </c:dLbl>
            <c:dLbl>
              <c:idx val="4"/>
              <c:layout>
                <c:manualLayout>
                  <c:x val="1.841620626151013E-3"/>
                  <c:y val="3.1520882584712374E-3"/>
                </c:manualLayout>
              </c:layout>
              <c:dLblPos val="outEnd"/>
              <c:showLegendKey val="0"/>
              <c:showVal val="1"/>
              <c:showCatName val="0"/>
              <c:showSerName val="0"/>
              <c:showPercent val="0"/>
              <c:showBubbleSize val="0"/>
            </c:dLbl>
            <c:dLbl>
              <c:idx val="5"/>
              <c:layout>
                <c:manualLayout>
                  <c:x val="7.3664825046040518E-3"/>
                  <c:y val="-6.304176516942474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260835303388495E-2"/>
                </c:manualLayout>
              </c:layout>
              <c:dLblPos val="outEnd"/>
              <c:showLegendKey val="0"/>
              <c:showVal val="1"/>
              <c:showCatName val="0"/>
              <c:showSerName val="0"/>
              <c:showPercent val="0"/>
              <c:showBubbleSize val="0"/>
            </c:dLbl>
            <c:dLbl>
              <c:idx val="7"/>
              <c:layout>
                <c:manualLayout>
                  <c:x val="-1.4500949812212699E-7"/>
                  <c:y val="9.4562647754137114E-3"/>
                </c:manualLayout>
              </c:layout>
              <c:dLblPos val="outEnd"/>
              <c:showLegendKey val="0"/>
              <c:showVal val="1"/>
              <c:showCatName val="0"/>
              <c:showSerName val="0"/>
              <c:showPercent val="0"/>
              <c:showBubbleSize val="0"/>
            </c:dLbl>
            <c:dLbl>
              <c:idx val="8"/>
              <c:layout>
                <c:manualLayout>
                  <c:x val="1.841620626151013E-3"/>
                  <c:y val="1.891252955082742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1.841620626151013E-3"/>
                  <c:y val="-2.4819592586387694E-7"/>
                </c:manualLayout>
              </c:layout>
              <c:dLblPos val="outEnd"/>
              <c:showLegendKey val="0"/>
              <c:showVal val="1"/>
              <c:showCatName val="0"/>
              <c:showSerName val="0"/>
              <c:showPercent val="0"/>
              <c:showBubbleSize val="0"/>
            </c:dLbl>
            <c:dLbl>
              <c:idx val="1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vert="horz"/>
              <a:lstStyle/>
              <a:p>
                <a:pPr>
                  <a:defRPr sz="900">
                    <a:solidFill>
                      <a:schemeClr val="tx2"/>
                    </a:solidFill>
                  </a:defRPr>
                </a:pPr>
                <a:endParaRPr lang="es-EC"/>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'1.1.0'!$I$29:$I$40</c:f>
              <c:numCache>
                <c:formatCode>#,##0</c:formatCode>
                <c:ptCount val="12"/>
                <c:pt idx="0">
                  <c:v>62162.63</c:v>
                </c:pt>
                <c:pt idx="1">
                  <c:v>53147.689999999995</c:v>
                </c:pt>
                <c:pt idx="2">
                  <c:v>62585.56</c:v>
                </c:pt>
              </c:numCache>
            </c:numRef>
          </c:val>
        </c:ser>
        <c:dLbls>
          <c:showLegendKey val="0"/>
          <c:showVal val="1"/>
          <c:showCatName val="0"/>
          <c:showSerName val="0"/>
          <c:showPercent val="0"/>
          <c:showBubbleSize val="0"/>
        </c:dLbls>
        <c:gapWidth val="50"/>
        <c:axId val="176296320"/>
        <c:axId val="176298240"/>
      </c:barChart>
      <c:lineChart>
        <c:grouping val="standard"/>
        <c:varyColors val="0"/>
        <c:ser>
          <c:idx val="1"/>
          <c:order val="1"/>
          <c:tx>
            <c:strRef>
              <c:f>'1.1.0'!$I$45</c:f>
              <c:strCache>
                <c:ptCount val="1"/>
                <c:pt idx="0">
                  <c:v>Recolección total de RS 2.017</c:v>
                </c:pt>
              </c:strCache>
            </c:strRef>
          </c:tx>
          <c:spPr>
            <a:ln w="44450">
              <a:solidFill>
                <a:schemeClr val="accent6"/>
              </a:solidFill>
            </a:ln>
          </c:spPr>
          <c:marker>
            <c:symbol val="diamond"/>
            <c:size val="8"/>
            <c:spPr>
              <a:solidFill>
                <a:schemeClr val="accent6"/>
              </a:solidFill>
              <a:ln>
                <a:solidFill>
                  <a:srgbClr val="F79646"/>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'1.1.0'!$I$46:$I$57</c:f>
              <c:numCache>
                <c:formatCode>#,##0</c:formatCode>
                <c:ptCount val="12"/>
                <c:pt idx="0">
                  <c:v>58087.959999999992</c:v>
                </c:pt>
                <c:pt idx="1">
                  <c:v>48809.13</c:v>
                </c:pt>
                <c:pt idx="2">
                  <c:v>58590.560000000005</c:v>
                </c:pt>
                <c:pt idx="3">
                  <c:v>62710.750000000007</c:v>
                </c:pt>
                <c:pt idx="4">
                  <c:v>65024.69</c:v>
                </c:pt>
                <c:pt idx="5">
                  <c:v>60773.65</c:v>
                </c:pt>
                <c:pt idx="6">
                  <c:v>59431.03</c:v>
                </c:pt>
                <c:pt idx="7">
                  <c:v>59138.8</c:v>
                </c:pt>
                <c:pt idx="8">
                  <c:v>57212.89</c:v>
                </c:pt>
                <c:pt idx="9">
                  <c:v>58731.59</c:v>
                </c:pt>
                <c:pt idx="10">
                  <c:v>55011.409999999996</c:v>
                </c:pt>
                <c:pt idx="11">
                  <c:v>58471.62</c:v>
                </c:pt>
              </c:numCache>
            </c:numRef>
          </c:val>
          <c:smooth val="0"/>
        </c:ser>
        <c:ser>
          <c:idx val="2"/>
          <c:order val="2"/>
          <c:tx>
            <c:strRef>
              <c:f>'1.1.0'!$I$62</c:f>
              <c:strCache>
                <c:ptCount val="1"/>
                <c:pt idx="0">
                  <c:v>Recolección total de RS 2.016</c:v>
                </c:pt>
              </c:strCache>
            </c:strRef>
          </c:tx>
          <c:spPr>
            <a:ln w="44450">
              <a:solidFill>
                <a:schemeClr val="accent3">
                  <a:lumMod val="75000"/>
                </a:schemeClr>
              </a:solidFill>
            </a:ln>
          </c:spPr>
          <c:marker>
            <c:symbol val="diamond"/>
            <c:size val="8"/>
            <c:spPr>
              <a:solidFill>
                <a:schemeClr val="accent3">
                  <a:lumMod val="75000"/>
                </a:schemeClr>
              </a:solidFill>
              <a:ln>
                <a:solidFill>
                  <a:schemeClr val="accent3">
                    <a:lumMod val="75000"/>
                  </a:schemeClr>
                </a:solidFill>
              </a:ln>
            </c:spPr>
          </c:marker>
          <c:dLbls>
            <c:delete val="1"/>
          </c:dLbls>
          <c:cat>
            <c:strRef>
              <c:f>'1.1.0'!$B$29:$B$40</c:f>
              <c:strCache>
                <c:ptCount val="12"/>
                <c:pt idx="0">
                  <c:v>Ene</c:v>
                </c:pt>
                <c:pt idx="1">
                  <c:v>Feb</c:v>
                </c:pt>
                <c:pt idx="2">
                  <c:v>Mar</c:v>
                </c:pt>
                <c:pt idx="3">
                  <c:v>Abr</c:v>
                </c:pt>
                <c:pt idx="4">
                  <c:v>May</c:v>
                </c:pt>
                <c:pt idx="5">
                  <c:v>Jun</c:v>
                </c:pt>
                <c:pt idx="6">
                  <c:v>Jul</c:v>
                </c:pt>
                <c:pt idx="7">
                  <c:v>Ago </c:v>
                </c:pt>
                <c:pt idx="8">
                  <c:v>Sep</c:v>
                </c:pt>
                <c:pt idx="9">
                  <c:v>Oct</c:v>
                </c:pt>
                <c:pt idx="10">
                  <c:v>Nov </c:v>
                </c:pt>
                <c:pt idx="11">
                  <c:v>Dic</c:v>
                </c:pt>
              </c:strCache>
            </c:strRef>
          </c:cat>
          <c:val>
            <c:numRef>
              <c:f>'1.1.0'!$I$63:$I$74</c:f>
              <c:numCache>
                <c:formatCode>#,##0</c:formatCode>
                <c:ptCount val="12"/>
                <c:pt idx="0">
                  <c:v>57970.851000000024</c:v>
                </c:pt>
                <c:pt idx="1">
                  <c:v>53465.261000000028</c:v>
                </c:pt>
                <c:pt idx="2">
                  <c:v>61503.75499999999</c:v>
                </c:pt>
                <c:pt idx="3">
                  <c:v>59492.231999999785</c:v>
                </c:pt>
                <c:pt idx="4">
                  <c:v>58487.909509999961</c:v>
                </c:pt>
                <c:pt idx="5">
                  <c:v>55705.438539999966</c:v>
                </c:pt>
                <c:pt idx="6">
                  <c:v>53563.895999999906</c:v>
                </c:pt>
                <c:pt idx="7">
                  <c:v>53495.740000000013</c:v>
                </c:pt>
                <c:pt idx="8">
                  <c:v>52172.819999999891</c:v>
                </c:pt>
                <c:pt idx="9">
                  <c:v>53692.348999999915</c:v>
                </c:pt>
                <c:pt idx="10">
                  <c:v>52007.906999999948</c:v>
                </c:pt>
                <c:pt idx="11">
                  <c:v>58083.794720000042</c:v>
                </c:pt>
              </c:numCache>
            </c:numRef>
          </c:val>
          <c:smooth val="0"/>
        </c:ser>
        <c:dLbls>
          <c:showLegendKey val="0"/>
          <c:showVal val="1"/>
          <c:showCatName val="0"/>
          <c:showSerName val="0"/>
          <c:showPercent val="0"/>
          <c:showBubbleSize val="0"/>
        </c:dLbls>
        <c:marker val="1"/>
        <c:smooth val="0"/>
        <c:axId val="176296320"/>
        <c:axId val="176298240"/>
      </c:lineChart>
      <c:catAx>
        <c:axId val="176296320"/>
        <c:scaling>
          <c:orientation val="minMax"/>
        </c:scaling>
        <c:delete val="0"/>
        <c:axPos val="b"/>
        <c:numFmt formatCode="General" sourceLinked="1"/>
        <c:majorTickMark val="none"/>
        <c:minorTickMark val="none"/>
        <c:tickLblPos val="nextTo"/>
        <c:txPr>
          <a:bodyPr/>
          <a:lstStyle/>
          <a:p>
            <a:pPr>
              <a:defRPr sz="1000"/>
            </a:pPr>
            <a:endParaRPr lang="es-EC"/>
          </a:p>
        </c:txPr>
        <c:crossAx val="176298240"/>
        <c:crosses val="autoZero"/>
        <c:auto val="1"/>
        <c:lblAlgn val="ctr"/>
        <c:lblOffset val="100"/>
        <c:noMultiLvlLbl val="0"/>
      </c:catAx>
      <c:valAx>
        <c:axId val="176298240"/>
        <c:scaling>
          <c:orientation val="minMax"/>
          <c:min val="35000"/>
        </c:scaling>
        <c:delete val="0"/>
        <c:axPos val="l"/>
        <c:numFmt formatCode="#,##0" sourceLinked="1"/>
        <c:majorTickMark val="none"/>
        <c:minorTickMark val="none"/>
        <c:tickLblPos val="nextTo"/>
        <c:crossAx val="176296320"/>
        <c:crosses val="autoZero"/>
        <c:crossBetween val="between"/>
      </c:valAx>
    </c:plotArea>
    <c:legend>
      <c:legendPos val="b"/>
      <c:layout>
        <c:manualLayout>
          <c:xMode val="edge"/>
          <c:yMode val="edge"/>
          <c:x val="3.1529100820439415E-2"/>
          <c:y val="0.8747084628606111"/>
          <c:w val="0.95372501514233865"/>
          <c:h val="0.10637900758859049"/>
        </c:manualLayout>
      </c:layout>
      <c:overlay val="0"/>
      <c:txPr>
        <a:bodyPr/>
        <a:lstStyle/>
        <a:p>
          <a:pPr>
            <a:defRPr sz="1000"/>
          </a:pPr>
          <a:endParaRPr lang="es-EC"/>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'3.1.4'!$F$28:$F$35</c:f>
              <c:numCache>
                <c:formatCode>General</c:formatCode>
                <c:ptCount val="8"/>
                <c:pt idx="0">
                  <c:v>2</c:v>
                </c:pt>
                <c:pt idx="1">
                  <c:v>5</c:v>
                </c:pt>
                <c:pt idx="2">
                  <c:v>10</c:v>
                </c:pt>
                <c:pt idx="3">
                  <c:v>12</c:v>
                </c:pt>
                <c:pt idx="4">
                  <c:v>13</c:v>
                </c:pt>
                <c:pt idx="5">
                  <c:v>19</c:v>
                </c:pt>
                <c:pt idx="6">
                  <c:v>23</c:v>
                </c:pt>
                <c:pt idx="7">
                  <c:v>57</c:v>
                </c:pt>
              </c:numCache>
            </c:numRef>
          </c:val>
        </c:ser>
        <c:dLbls>
          <c:showLegendKey val="0"/>
          <c:showVal val="1"/>
          <c:showCatName val="0"/>
          <c:showSerName val="0"/>
          <c:showPercent val="0"/>
          <c:showBubbleSize val="0"/>
        </c:dLbls>
        <c:gapWidth val="75"/>
        <c:axId val="187233792"/>
        <c:axId val="187235328"/>
      </c:barChart>
      <c:catAx>
        <c:axId val="187233792"/>
        <c:scaling>
          <c:orientation val="minMax"/>
        </c:scaling>
        <c:delete val="0"/>
        <c:axPos val="l"/>
        <c:majorTickMark val="none"/>
        <c:minorTickMark val="none"/>
        <c:tickLblPos val="nextTo"/>
        <c:crossAx val="187235328"/>
        <c:crosses val="autoZero"/>
        <c:auto val="1"/>
        <c:lblAlgn val="ctr"/>
        <c:lblOffset val="100"/>
        <c:noMultiLvlLbl val="0"/>
      </c:catAx>
      <c:valAx>
        <c:axId val="187235328"/>
        <c:scaling>
          <c:orientation val="minMax"/>
        </c:scaling>
        <c:delete val="1"/>
        <c:axPos val="b"/>
        <c:numFmt formatCode="General" sourceLinked="1"/>
        <c:majorTickMark val="none"/>
        <c:minorTickMark val="none"/>
        <c:tickLblPos val="nextTo"/>
        <c:crossAx val="187233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howLegendKey val="0"/>
            <c:showVal val="0"/>
            <c:showCatName val="0"/>
            <c:showSerName val="0"/>
            <c:showPercent val="1"/>
            <c:showBubbleSize val="0"/>
            <c:showLeaderLines val="1"/>
          </c:dLbls>
          <c:cat>
            <c:strRef>
              <c:f>'3.1.4'!$B$28:$B$35</c:f>
              <c:strCache>
                <c:ptCount val="8"/>
                <c:pt idx="0">
                  <c:v>Roll On / Roll Off</c:v>
                </c:pt>
                <c:pt idx="1">
                  <c:v>Ampliroll</c:v>
                </c:pt>
                <c:pt idx="2">
                  <c:v>Rec. Carga Frontal</c:v>
                </c:pt>
                <c:pt idx="3">
                  <c:v>Volquetas</c:v>
                </c:pt>
                <c:pt idx="4">
                  <c:v>Camiones Canter</c:v>
                </c:pt>
                <c:pt idx="5">
                  <c:v>Rec. Carga Lateral</c:v>
                </c:pt>
                <c:pt idx="6">
                  <c:v>Rec. Satelites</c:v>
                </c:pt>
                <c:pt idx="7">
                  <c:v>Rec. Carga Posterior</c:v>
                </c:pt>
              </c:strCache>
            </c:strRef>
          </c:cat>
          <c:val>
            <c:numRef>
              <c:f>'3.1.4'!$F$28:$F$35</c:f>
              <c:numCache>
                <c:formatCode>General</c:formatCode>
                <c:ptCount val="8"/>
                <c:pt idx="0">
                  <c:v>2</c:v>
                </c:pt>
                <c:pt idx="1">
                  <c:v>5</c:v>
                </c:pt>
                <c:pt idx="2">
                  <c:v>10</c:v>
                </c:pt>
                <c:pt idx="3">
                  <c:v>12</c:v>
                </c:pt>
                <c:pt idx="4">
                  <c:v>13</c:v>
                </c:pt>
                <c:pt idx="5">
                  <c:v>19</c:v>
                </c:pt>
                <c:pt idx="6">
                  <c:v>23</c:v>
                </c:pt>
                <c:pt idx="7">
                  <c:v>57</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5650005428153602"/>
          <c:y val="3.6431783606667004E-2"/>
          <c:w val="0.32403522552381681"/>
          <c:h val="0.914397244930371"/>
        </c:manualLayout>
      </c:layout>
      <c:overlay val="0"/>
      <c:txPr>
        <a:bodyPr/>
        <a:lstStyle/>
        <a:p>
          <a:pPr>
            <a:defRPr sz="9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'3.1.4'!$U$28:$U$35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1"/>
          <c:showCatName val="0"/>
          <c:showSerName val="0"/>
          <c:showPercent val="0"/>
          <c:showBubbleSize val="0"/>
        </c:dLbls>
        <c:gapWidth val="75"/>
        <c:axId val="186709504"/>
        <c:axId val="186711040"/>
      </c:barChart>
      <c:catAx>
        <c:axId val="186709504"/>
        <c:scaling>
          <c:orientation val="minMax"/>
        </c:scaling>
        <c:delete val="0"/>
        <c:axPos val="l"/>
        <c:majorTickMark val="none"/>
        <c:minorTickMark val="none"/>
        <c:tickLblPos val="nextTo"/>
        <c:crossAx val="186711040"/>
        <c:crosses val="autoZero"/>
        <c:auto val="1"/>
        <c:lblAlgn val="ctr"/>
        <c:lblOffset val="100"/>
        <c:noMultiLvlLbl val="0"/>
      </c:catAx>
      <c:valAx>
        <c:axId val="186711040"/>
        <c:scaling>
          <c:orientation val="minMax"/>
        </c:scaling>
        <c:delete val="1"/>
        <c:axPos val="b"/>
        <c:numFmt formatCode="General" sourceLinked="1"/>
        <c:majorTickMark val="none"/>
        <c:minorTickMark val="none"/>
        <c:tickLblPos val="nextTo"/>
        <c:crossAx val="1867095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886136495711E-2"/>
          <c:y val="0.11131551231255329"/>
          <c:w val="0.61336705174626893"/>
          <c:h val="0.80284668238126289"/>
        </c:manualLayout>
      </c:layout>
      <c:pieChart>
        <c:varyColors val="1"/>
        <c:ser>
          <c:idx val="0"/>
          <c:order val="0"/>
          <c:dLbls>
            <c:showLegendKey val="0"/>
            <c:showVal val="0"/>
            <c:showCatName val="0"/>
            <c:showSerName val="0"/>
            <c:showPercent val="1"/>
            <c:showBubbleSize val="0"/>
            <c:showLeaderLines val="1"/>
          </c:dLbls>
          <c:cat>
            <c:strRef>
              <c:f>'3.1.4'!$Q$28:$Q$35</c:f>
              <c:strCache>
                <c:ptCount val="8"/>
                <c:pt idx="0">
                  <c:v>Camiones pluma</c:v>
                </c:pt>
                <c:pt idx="1">
                  <c:v>Payloader</c:v>
                </c:pt>
                <c:pt idx="2">
                  <c:v>Tracto camión / cama baja</c:v>
                </c:pt>
                <c:pt idx="3">
                  <c:v>Eductores</c:v>
                </c:pt>
                <c:pt idx="4">
                  <c:v>Minicargadoras</c:v>
                </c:pt>
                <c:pt idx="5">
                  <c:v>Lavacontenedor CL</c:v>
                </c:pt>
                <c:pt idx="6">
                  <c:v>Barredoras</c:v>
                </c:pt>
                <c:pt idx="7">
                  <c:v>Hidrolavadoras</c:v>
                </c:pt>
              </c:strCache>
            </c:strRef>
          </c:cat>
          <c:val>
            <c:numRef>
              <c:f>'3.1.4'!$U$28:$U$35</c:f>
              <c:numCache>
                <c:formatCode>General</c:formatCode>
                <c:ptCount val="8"/>
                <c:pt idx="0">
                  <c:v>2</c:v>
                </c:pt>
                <c:pt idx="1">
                  <c:v>2</c:v>
                </c:pt>
                <c:pt idx="2">
                  <c:v>2</c:v>
                </c:pt>
                <c:pt idx="3">
                  <c:v>3</c:v>
                </c:pt>
                <c:pt idx="4">
                  <c:v>3</c:v>
                </c:pt>
                <c:pt idx="5">
                  <c:v>7</c:v>
                </c:pt>
                <c:pt idx="6">
                  <c:v>11</c:v>
                </c:pt>
                <c:pt idx="7">
                  <c:v>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4483827276692451"/>
          <c:y val="3.6431638285359849E-2"/>
          <c:w val="0.32403522552381681"/>
          <c:h val="0.914397244930371"/>
        </c:manualLayout>
      </c:layout>
      <c:overlay val="0"/>
      <c:txPr>
        <a:bodyPr/>
        <a:lstStyle/>
        <a:p>
          <a:pPr>
            <a:defRPr sz="800"/>
          </a:pPr>
          <a:endParaRPr lang="es-EC"/>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numFmt formatCode="0.00%" sourceLinked="0"/>
            <c:showLegendKey val="0"/>
            <c:showVal val="0"/>
            <c:showCatName val="0"/>
            <c:showSerName val="0"/>
            <c:showPercent val="1"/>
            <c:showBubbleSize val="0"/>
            <c:showLeaderLines val="1"/>
          </c:dLbls>
          <c:cat>
            <c:strRef>
              <c:f>'1.1.3'!$C$28:$K$28</c:f>
              <c:strCache>
                <c:ptCount val="9"/>
                <c:pt idx="0">
                  <c:v>Pie de Vereda</c:v>
                </c:pt>
                <c:pt idx="1">
                  <c:v>Mayores Productores</c:v>
                </c:pt>
                <c:pt idx="2">
                  <c:v>Recolección contenerizada de superficie</c:v>
                </c:pt>
                <c:pt idx="3">
                  <c:v>Recolección  contenerizada soterrada</c:v>
                </c:pt>
                <c:pt idx="4">
                  <c:v>Puntos Criticos</c:v>
                </c:pt>
                <c:pt idx="5">
                  <c:v>Barrido Manual y recolección en vías</c:v>
                </c:pt>
                <c:pt idx="6">
                  <c:v>Barrido Mecánico</c:v>
                </c:pt>
                <c:pt idx="7">
                  <c:v>Mingas en Mercados</c:v>
                </c:pt>
                <c:pt idx="8">
                  <c:v>Otras mingas </c:v>
                </c:pt>
              </c:strCache>
            </c:strRef>
          </c:cat>
          <c:val>
            <c:numRef>
              <c:f>'1.1.3'!$C$31:$K$31</c:f>
              <c:numCache>
                <c:formatCode>#,##0</c:formatCode>
                <c:ptCount val="9"/>
                <c:pt idx="0">
                  <c:v>37042.455000000009</c:v>
                </c:pt>
                <c:pt idx="1">
                  <c:v>5455.5650000000005</c:v>
                </c:pt>
                <c:pt idx="2">
                  <c:v>13419.083000000001</c:v>
                </c:pt>
                <c:pt idx="3">
                  <c:v>694.78</c:v>
                </c:pt>
                <c:pt idx="4">
                  <c:v>804.5139999999999</c:v>
                </c:pt>
                <c:pt idx="5">
                  <c:v>2628.8950000000004</c:v>
                </c:pt>
                <c:pt idx="6">
                  <c:v>768.4579999999994</c:v>
                </c:pt>
                <c:pt idx="7">
                  <c:v>89.20999999999998</c:v>
                </c:pt>
                <c:pt idx="8">
                  <c:v>2.52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3112758251587262"/>
          <c:y val="0.11654416378825827"/>
          <c:w val="0.21486869308934153"/>
          <c:h val="0.69483938208347662"/>
        </c:manualLayout>
      </c:layout>
      <c:overlay val="0"/>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8.9521152952115296E-2"/>
          <c:y val="8.7709918613114543E-2"/>
          <c:w val="0.53998162363595759"/>
          <c:h val="0.81337568098105384"/>
        </c:manualLayout>
      </c:layout>
      <c:pieChart>
        <c:varyColors val="1"/>
        <c:ser>
          <c:idx val="0"/>
          <c:order val="0"/>
          <c:dLbls>
            <c:dLbl>
              <c:idx val="1"/>
              <c:numFmt formatCode="0.0%" sourceLinked="0"/>
              <c:spPr/>
              <c:txPr>
                <a:bodyPr/>
                <a:lstStyle/>
                <a:p>
                  <a:pPr>
                    <a:defRPr/>
                  </a:pPr>
                  <a:endParaRPr lang="es-EC"/>
                </a:p>
              </c:txPr>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0"/>
          </c:dLbls>
          <c:cat>
            <c:strRef>
              <c:f>'1.1.4'!$C$28:$L$28</c:f>
              <c:strCache>
                <c:ptCount val="10"/>
                <c:pt idx="0">
                  <c:v>Carga Posterior</c:v>
                </c:pt>
                <c:pt idx="1">
                  <c:v>Carga Lateral</c:v>
                </c:pt>
                <c:pt idx="2">
                  <c:v>Carga Frontal</c:v>
                </c:pt>
                <c:pt idx="3">
                  <c:v>Volquetas EMASEO</c:v>
                </c:pt>
                <c:pt idx="4">
                  <c:v>Volquetas externas</c:v>
                </c:pt>
                <c:pt idx="5">
                  <c:v>Plataformas externas</c:v>
                </c:pt>
                <c:pt idx="6">
                  <c:v>Roll on / Roll off</c:v>
                </c:pt>
                <c:pt idx="7">
                  <c:v>Camiones Canter / Rec. Sat.</c:v>
                </c:pt>
                <c:pt idx="8">
                  <c:v>Barredoras</c:v>
                </c:pt>
                <c:pt idx="9">
                  <c:v>Ampiroll</c:v>
                </c:pt>
              </c:strCache>
            </c:strRef>
          </c:cat>
          <c:val>
            <c:numRef>
              <c:f>'1.1.4'!$C$31:$L$31</c:f>
              <c:numCache>
                <c:formatCode>#,##0</c:formatCode>
                <c:ptCount val="10"/>
                <c:pt idx="0">
                  <c:v>24853.205000000005</c:v>
                </c:pt>
                <c:pt idx="1">
                  <c:v>10564.909999999998</c:v>
                </c:pt>
                <c:pt idx="2">
                  <c:v>2451.08</c:v>
                </c:pt>
                <c:pt idx="3">
                  <c:v>2516.1300000000006</c:v>
                </c:pt>
                <c:pt idx="4">
                  <c:v>12931.55</c:v>
                </c:pt>
                <c:pt idx="5">
                  <c:v>1342.49</c:v>
                </c:pt>
                <c:pt idx="6">
                  <c:v>367.28</c:v>
                </c:pt>
                <c:pt idx="7">
                  <c:v>3944.5050000000001</c:v>
                </c:pt>
                <c:pt idx="8">
                  <c:v>172.10000000000002</c:v>
                </c:pt>
                <c:pt idx="9">
                  <c:v>1761.4999999999995</c:v>
                </c:pt>
              </c:numCache>
            </c:numRef>
          </c:val>
        </c:ser>
        <c:dLbls>
          <c:showLegendKey val="0"/>
          <c:showVal val="0"/>
          <c:showCatName val="0"/>
          <c:showSerName val="0"/>
          <c:showPercent val="1"/>
          <c:showBubbleSize val="0"/>
          <c:showLeaderLines val="0"/>
        </c:dLbls>
        <c:firstSliceAng val="0"/>
      </c:pieChart>
    </c:plotArea>
    <c:legend>
      <c:legendPos val="r"/>
      <c:layout>
        <c:manualLayout>
          <c:xMode val="edge"/>
          <c:yMode val="edge"/>
          <c:x val="0.6688561628541202"/>
          <c:y val="0.18094995478506362"/>
          <c:w val="0.30415532786435168"/>
          <c:h val="0.66711705154502743"/>
        </c:manualLayout>
      </c:layout>
      <c:overlay val="0"/>
    </c:legend>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Lbls>
            <c:txPr>
              <a:bodyPr/>
              <a:lstStyle/>
              <a:p>
                <a:pPr>
                  <a:defRPr sz="1200"/>
                </a:pPr>
                <a:endParaRPr lang="es-EC"/>
              </a:p>
            </c:txPr>
            <c:showLegendKey val="0"/>
            <c:showVal val="0"/>
            <c:showCatName val="0"/>
            <c:showSerName val="0"/>
            <c:showPercent val="1"/>
            <c:showBubbleSize val="0"/>
            <c:showLeaderLines val="1"/>
          </c:dLbls>
          <c:cat>
            <c:strRef>
              <c:f>'1.1.8'!$C$28:$J$28</c:f>
              <c:strCache>
                <c:ptCount val="8"/>
                <c:pt idx="0">
                  <c:v>Adm. Calderón</c:v>
                </c:pt>
                <c:pt idx="1">
                  <c:v>Adm. Eloy Alfaro</c:v>
                </c:pt>
                <c:pt idx="2">
                  <c:v>Adm. Eugenio Espejo</c:v>
                </c:pt>
                <c:pt idx="3">
                  <c:v>Adm. La Delicia</c:v>
                </c:pt>
                <c:pt idx="4">
                  <c:v>Adm. Los Chillos</c:v>
                </c:pt>
                <c:pt idx="5">
                  <c:v>Adm. Manuela Sáenz</c:v>
                </c:pt>
                <c:pt idx="6">
                  <c:v>Adm. Quitumbe</c:v>
                </c:pt>
                <c:pt idx="7">
                  <c:v>Adm. Tumbaco</c:v>
                </c:pt>
              </c:strCache>
            </c:strRef>
          </c:cat>
          <c:val>
            <c:numRef>
              <c:f>'1.1.8'!$C$31:$J$31</c:f>
              <c:numCache>
                <c:formatCode>#,##0</c:formatCode>
                <c:ptCount val="8"/>
                <c:pt idx="0">
                  <c:v>2952.108000000002</c:v>
                </c:pt>
                <c:pt idx="1">
                  <c:v>9863.9599999999955</c:v>
                </c:pt>
                <c:pt idx="2">
                  <c:v>14757.867999999993</c:v>
                </c:pt>
                <c:pt idx="3">
                  <c:v>5648.8140000000003</c:v>
                </c:pt>
                <c:pt idx="4">
                  <c:v>2815.0899999999997</c:v>
                </c:pt>
                <c:pt idx="5">
                  <c:v>3416.4180000000006</c:v>
                </c:pt>
                <c:pt idx="6">
                  <c:v>7091.49</c:v>
                </c:pt>
                <c:pt idx="7">
                  <c:v>2554.83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2301260943780632"/>
          <c:y val="0.20524825249235193"/>
          <c:w val="0.26579857937338258"/>
          <c:h val="0.58118726843135105"/>
        </c:manualLayout>
      </c:layout>
      <c:overlay val="0"/>
    </c:legend>
    <c:plotVisOnly val="1"/>
    <c:dispBlanksAs val="gap"/>
    <c:showDLblsOverMax val="0"/>
  </c:chart>
  <c:spPr>
    <a:ln>
      <a:noFill/>
    </a:ln>
  </c:spPr>
  <c:printSettings>
    <c:headerFooter/>
    <c:pageMargins b="0.75000000000000833" l="0.70000000000000062" r="0.70000000000000062" t="0.750000000000008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5.8722659667541914E-2"/>
          <c:y val="6.977036866207624E-2"/>
          <c:w val="0.92910078021069298"/>
          <c:h val="0.77410579953660064"/>
        </c:manualLayout>
      </c:layout>
      <c:barChart>
        <c:barDir val="col"/>
        <c:grouping val="clustered"/>
        <c:varyColors val="0"/>
        <c:ser>
          <c:idx val="0"/>
          <c:order val="0"/>
          <c:tx>
            <c:strRef>
              <c:f>'1.1.5'!$M$27</c:f>
              <c:strCache>
                <c:ptCount val="1"/>
                <c:pt idx="0">
                  <c:v>Recolección promedio diaria total 2018 (t)</c:v>
                </c:pt>
              </c:strCache>
            </c:strRef>
          </c:tx>
          <c:invertIfNegative val="0"/>
          <c:dLbls>
            <c:dLbl>
              <c:idx val="0"/>
              <c:layout>
                <c:manualLayout>
                  <c:x val="0"/>
                  <c:y val="3.1372549019607842E-3"/>
                </c:manualLayout>
              </c:layout>
              <c:showLegendKey val="0"/>
              <c:showVal val="1"/>
              <c:showCatName val="0"/>
              <c:showSerName val="0"/>
              <c:showPercent val="0"/>
              <c:showBubbleSize val="0"/>
            </c:dLbl>
            <c:dLbl>
              <c:idx val="3"/>
              <c:layout>
                <c:manualLayout>
                  <c:x val="-1.4662971601238003E-7"/>
                  <c:y val="-9.4117647058823521E-3"/>
                </c:manualLayout>
              </c:layout>
              <c:showLegendKey val="0"/>
              <c:showVal val="1"/>
              <c:showCatName val="0"/>
              <c:showSerName val="0"/>
              <c:showPercent val="0"/>
              <c:showBubbleSize val="0"/>
            </c:dLbl>
            <c:dLbl>
              <c:idx val="4"/>
              <c:layout>
                <c:manualLayout>
                  <c:x val="0"/>
                  <c:y val="2.5098039215686273E-2"/>
                </c:manualLayout>
              </c:layout>
              <c:showLegendKey val="0"/>
              <c:showVal val="1"/>
              <c:showCatName val="0"/>
              <c:showSerName val="0"/>
              <c:showPercent val="0"/>
              <c:showBubbleSize val="0"/>
            </c:dLbl>
            <c:dLbl>
              <c:idx val="8"/>
              <c:layout>
                <c:manualLayout>
                  <c:x val="0"/>
                  <c:y val="1.5686274509803921E-2"/>
                </c:manualLayout>
              </c:layout>
              <c:showLegendKey val="0"/>
              <c:showVal val="1"/>
              <c:showCatName val="0"/>
              <c:showSerName val="0"/>
              <c:showPercent val="0"/>
              <c:showBubbleSize val="0"/>
            </c:dLbl>
            <c:dLbl>
              <c:idx val="9"/>
              <c:layout>
                <c:manualLayout>
                  <c:x val="-1.8621973929236499E-3"/>
                  <c:y val="1.8823529411764704E-2"/>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'1.1.5'!$M$28:$M$39</c:f>
              <c:numCache>
                <c:formatCode>#,##0</c:formatCode>
                <c:ptCount val="12"/>
                <c:pt idx="0">
                  <c:v>2005.2461290322581</c:v>
                </c:pt>
                <c:pt idx="1">
                  <c:v>1898.1317857142856</c:v>
                </c:pt>
                <c:pt idx="2">
                  <c:v>2018.8890322580644</c:v>
                </c:pt>
              </c:numCache>
            </c:numRef>
          </c:val>
        </c:ser>
        <c:dLbls>
          <c:showLegendKey val="0"/>
          <c:showVal val="0"/>
          <c:showCatName val="0"/>
          <c:showSerName val="0"/>
          <c:showPercent val="0"/>
          <c:showBubbleSize val="0"/>
        </c:dLbls>
        <c:gapWidth val="50"/>
        <c:axId val="186808960"/>
        <c:axId val="186823424"/>
      </c:barChart>
      <c:lineChart>
        <c:grouping val="standard"/>
        <c:varyColors val="0"/>
        <c:ser>
          <c:idx val="1"/>
          <c:order val="1"/>
          <c:tx>
            <c:strRef>
              <c:f>'1.1.5'!$M$44</c:f>
              <c:strCache>
                <c:ptCount val="1"/>
                <c:pt idx="0">
                  <c:v>Recolección diaria total 2017 (t)</c:v>
                </c:pt>
              </c:strCache>
            </c:strRef>
          </c:tx>
          <c:spPr>
            <a:ln w="44450">
              <a:solidFill>
                <a:srgbClr val="F79646"/>
              </a:solidFill>
            </a:ln>
          </c:spPr>
          <c:marker>
            <c:symbol val="diamond"/>
            <c:size val="8"/>
            <c:spPr>
              <a:solidFill>
                <a:schemeClr val="accent6"/>
              </a:solidFill>
              <a:ln>
                <a:solidFill>
                  <a:srgbClr val="F79646"/>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'1.1.5'!$M$45:$M$56</c:f>
              <c:numCache>
                <c:formatCode>#,##0</c:formatCode>
                <c:ptCount val="12"/>
                <c:pt idx="0">
                  <c:v>1873.8051612903223</c:v>
                </c:pt>
                <c:pt idx="1">
                  <c:v>1743.1832142857143</c:v>
                </c:pt>
                <c:pt idx="2">
                  <c:v>1890.0180645161292</c:v>
                </c:pt>
                <c:pt idx="3">
                  <c:v>2090.3583333333336</c:v>
                </c:pt>
                <c:pt idx="4">
                  <c:v>2097.5706451612905</c:v>
                </c:pt>
                <c:pt idx="5">
                  <c:v>2025.7883333333334</c:v>
                </c:pt>
                <c:pt idx="6">
                  <c:v>1917.1299999999999</c:v>
                </c:pt>
                <c:pt idx="7">
                  <c:v>1907.7032258064517</c:v>
                </c:pt>
                <c:pt idx="8">
                  <c:v>1907.0963333333334</c:v>
                </c:pt>
                <c:pt idx="9">
                  <c:v>1894.5674193548386</c:v>
                </c:pt>
                <c:pt idx="10">
                  <c:v>1833.7136666666665</c:v>
                </c:pt>
                <c:pt idx="11">
                  <c:v>1886.1812903225807</c:v>
                </c:pt>
              </c:numCache>
            </c:numRef>
          </c:val>
          <c:smooth val="0"/>
        </c:ser>
        <c:ser>
          <c:idx val="2"/>
          <c:order val="2"/>
          <c:tx>
            <c:strRef>
              <c:f>'1.1.5'!$M$61</c:f>
              <c:strCache>
                <c:ptCount val="1"/>
                <c:pt idx="0">
                  <c:v>Recolección diaria total 2016 (t)</c:v>
                </c:pt>
              </c:strCache>
            </c:strRef>
          </c:tx>
          <c:spPr>
            <a:ln w="44450">
              <a:solidFill>
                <a:schemeClr val="accent3">
                  <a:lumMod val="75000"/>
                </a:schemeClr>
              </a:solidFill>
            </a:ln>
          </c:spPr>
          <c:marker>
            <c:symbol val="diamond"/>
            <c:size val="8"/>
            <c:spPr>
              <a:solidFill>
                <a:srgbClr val="9BBB59">
                  <a:lumMod val="75000"/>
                </a:srgbClr>
              </a:solidFill>
              <a:ln>
                <a:solidFill>
                  <a:srgbClr val="9BBB59">
                    <a:lumMod val="75000"/>
                  </a:srgbClr>
                </a:solidFill>
              </a:ln>
            </c:spPr>
          </c:marker>
          <c:dLbls>
            <c:delete val="1"/>
          </c:dLbls>
          <c:cat>
            <c:strRef>
              <c:f>'1.1.5'!$B$28:$B$39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'1.1.5'!$M$62:$M$73</c:f>
              <c:numCache>
                <c:formatCode>#,##0</c:formatCode>
                <c:ptCount val="12"/>
                <c:pt idx="0">
                  <c:v>1870.0274516129041</c:v>
                </c:pt>
                <c:pt idx="1">
                  <c:v>1843.6296896551735</c:v>
                </c:pt>
                <c:pt idx="2">
                  <c:v>1983.9920967741932</c:v>
                </c:pt>
                <c:pt idx="3">
                  <c:v>1983.0743999999929</c:v>
                </c:pt>
                <c:pt idx="4">
                  <c:v>1886.7067583870955</c:v>
                </c:pt>
                <c:pt idx="5">
                  <c:v>1856.8479513333323</c:v>
                </c:pt>
                <c:pt idx="6">
                  <c:v>1727.8676129032228</c:v>
                </c:pt>
                <c:pt idx="7">
                  <c:v>1725.6690322580648</c:v>
                </c:pt>
                <c:pt idx="8">
                  <c:v>1739.0939999999964</c:v>
                </c:pt>
                <c:pt idx="9">
                  <c:v>1732.0112580645134</c:v>
                </c:pt>
                <c:pt idx="10">
                  <c:v>1733.5968999999982</c:v>
                </c:pt>
                <c:pt idx="11">
                  <c:v>1873.6707974193562</c:v>
                </c:pt>
              </c:numCache>
            </c:numRef>
          </c:val>
          <c:smooth val="0"/>
        </c:ser>
        <c:dLbls>
          <c:showLegendKey val="0"/>
          <c:showVal val="1"/>
          <c:showCatName val="0"/>
          <c:showSerName val="0"/>
          <c:showPercent val="0"/>
          <c:showBubbleSize val="0"/>
        </c:dLbls>
        <c:marker val="1"/>
        <c:smooth val="0"/>
        <c:axId val="186808960"/>
        <c:axId val="186823424"/>
      </c:lineChart>
      <c:catAx>
        <c:axId val="186808960"/>
        <c:scaling>
          <c:orientation val="minMax"/>
        </c:scaling>
        <c:delete val="0"/>
        <c:axPos val="b"/>
        <c:numFmt formatCode="General" sourceLinked="1"/>
        <c:majorTickMark val="none"/>
        <c:minorTickMark val="none"/>
        <c:tickLblPos val="nextTo"/>
        <c:txPr>
          <a:bodyPr/>
          <a:lstStyle/>
          <a:p>
            <a:pPr>
              <a:defRPr sz="1000"/>
            </a:pPr>
            <a:endParaRPr lang="es-EC"/>
          </a:p>
        </c:txPr>
        <c:crossAx val="186823424"/>
        <c:crosses val="autoZero"/>
        <c:auto val="1"/>
        <c:lblAlgn val="ctr"/>
        <c:lblOffset val="100"/>
        <c:noMultiLvlLbl val="0"/>
      </c:catAx>
      <c:valAx>
        <c:axId val="186823424"/>
        <c:scaling>
          <c:orientation val="minMax"/>
          <c:min val="1200"/>
        </c:scaling>
        <c:delete val="0"/>
        <c:axPos val="l"/>
        <c:numFmt formatCode="#,##0" sourceLinked="1"/>
        <c:majorTickMark val="none"/>
        <c:minorTickMark val="none"/>
        <c:tickLblPos val="nextTo"/>
        <c:crossAx val="186808960"/>
        <c:crosses val="autoZero"/>
        <c:crossBetween val="between"/>
      </c:valAx>
    </c:plotArea>
    <c:legend>
      <c:legendPos val="b"/>
      <c:layout>
        <c:manualLayout>
          <c:xMode val="edge"/>
          <c:yMode val="edge"/>
          <c:x val="1.3904895966218087E-2"/>
          <c:y val="0.92444576192681749"/>
          <c:w val="0.97591460285345799"/>
          <c:h val="5.6730708661417273E-2"/>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'1.1.10'!$E$27</c:f>
              <c:strCache>
                <c:ptCount val="1"/>
                <c:pt idx="0">
                  <c:v>Total Barrido 2018 (Km)</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dLbl>
            <c:dLbl>
              <c:idx val="1"/>
              <c:layout>
                <c:manualLayout>
                  <c:x val="3.7192003719200371E-3"/>
                  <c:y val="8.8297903159456053E-3"/>
                </c:manualLayout>
              </c:layout>
              <c:showLegendKey val="0"/>
              <c:showVal val="1"/>
              <c:showCatName val="0"/>
              <c:showSerName val="0"/>
              <c:showPercent val="0"/>
              <c:showBubbleSize val="0"/>
            </c:dLbl>
            <c:dLbl>
              <c:idx val="2"/>
              <c:layout>
                <c:manualLayout>
                  <c:x val="0"/>
                  <c:y val="0"/>
                </c:manualLayout>
              </c:layout>
              <c:showLegendKey val="0"/>
              <c:showVal val="1"/>
              <c:showCatName val="0"/>
              <c:showSerName val="0"/>
              <c:showPercent val="0"/>
              <c:showBubbleSize val="0"/>
            </c:dLbl>
            <c:dLbl>
              <c:idx val="6"/>
              <c:layout>
                <c:manualLayout>
                  <c:x val="-1.8596001859600185E-3"/>
                  <c:y val="-2.35467255334805E-2"/>
                </c:manualLayout>
              </c:layout>
              <c:showLegendKey val="0"/>
              <c:showVal val="1"/>
              <c:showCatName val="0"/>
              <c:showSerName val="0"/>
              <c:showPercent val="0"/>
              <c:showBubbleSize val="0"/>
            </c:dLbl>
            <c:dLbl>
              <c:idx val="8"/>
              <c:layout>
                <c:manualLayout>
                  <c:x val="0"/>
                  <c:y val="5.8866813833701251E-3"/>
                </c:manualLayout>
              </c:layout>
              <c:showLegendKey val="0"/>
              <c:showVal val="1"/>
              <c:showCatName val="0"/>
              <c:showSerName val="0"/>
              <c:showPercent val="0"/>
              <c:showBubbleSize val="0"/>
            </c:dLbl>
            <c:dLbl>
              <c:idx val="9"/>
              <c:layout>
                <c:manualLayout>
                  <c:x val="0"/>
                  <c:y val="2.9433406916850625E-3"/>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'1.1.10'!$E$28:$E$39</c:f>
              <c:numCache>
                <c:formatCode>_(* #,##0_);_(* \(#,##0\);_(* "-"??_);_(@_)</c:formatCode>
                <c:ptCount val="12"/>
                <c:pt idx="0">
                  <c:v>27228.667891666872</c:v>
                </c:pt>
                <c:pt idx="1">
                  <c:v>27159.400588333483</c:v>
                </c:pt>
                <c:pt idx="2">
                  <c:v>29007.460225000174</c:v>
                </c:pt>
              </c:numCache>
            </c:numRef>
          </c:val>
        </c:ser>
        <c:dLbls>
          <c:showLegendKey val="0"/>
          <c:showVal val="0"/>
          <c:showCatName val="0"/>
          <c:showSerName val="0"/>
          <c:showPercent val="0"/>
          <c:showBubbleSize val="0"/>
        </c:dLbls>
        <c:gapWidth val="75"/>
        <c:overlap val="-25"/>
        <c:axId val="186448896"/>
        <c:axId val="186459264"/>
      </c:barChart>
      <c:lineChart>
        <c:grouping val="standard"/>
        <c:varyColors val="0"/>
        <c:ser>
          <c:idx val="2"/>
          <c:order val="1"/>
          <c:tx>
            <c:strRef>
              <c:f>'1.1.10'!$E$44</c:f>
              <c:strCache>
                <c:ptCount val="1"/>
                <c:pt idx="0">
                  <c:v>Total Barrido 2017 (Km)</c:v>
                </c:pt>
              </c:strCache>
            </c:strRef>
          </c:tx>
          <c:spPr>
            <a:ln w="44450">
              <a:solidFill>
                <a:schemeClr val="accent6"/>
              </a:solidFill>
            </a:ln>
          </c:spPr>
          <c:marker>
            <c:symbol val="diamond"/>
            <c:size val="8"/>
            <c:spPr>
              <a:solidFill>
                <a:schemeClr val="accent6"/>
              </a:solidFill>
              <a:ln>
                <a:solidFill>
                  <a:schemeClr val="accent6"/>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'1.1.10'!$E$45:$E$56</c:f>
              <c:numCache>
                <c:formatCode>_(* #,##0_);_(* \(#,##0\);_(* "-"??_);_(@_)</c:formatCode>
                <c:ptCount val="12"/>
                <c:pt idx="0">
                  <c:v>22277.313268333499</c:v>
                </c:pt>
                <c:pt idx="1">
                  <c:v>22373.314131666903</c:v>
                </c:pt>
                <c:pt idx="2">
                  <c:v>24006.328570000198</c:v>
                </c:pt>
                <c:pt idx="3">
                  <c:v>23365.837225000298</c:v>
                </c:pt>
                <c:pt idx="4">
                  <c:v>24670.186873333496</c:v>
                </c:pt>
                <c:pt idx="5">
                  <c:v>25409.288638333517</c:v>
                </c:pt>
                <c:pt idx="6">
                  <c:v>26698.459010000228</c:v>
                </c:pt>
                <c:pt idx="7">
                  <c:v>27440.638236666957</c:v>
                </c:pt>
                <c:pt idx="8">
                  <c:v>25638.515658333541</c:v>
                </c:pt>
                <c:pt idx="9">
                  <c:v>25754.355081666901</c:v>
                </c:pt>
                <c:pt idx="10">
                  <c:v>28603.568180000169</c:v>
                </c:pt>
                <c:pt idx="11">
                  <c:v>25204.101576666813</c:v>
                </c:pt>
              </c:numCache>
            </c:numRef>
          </c:val>
          <c:smooth val="0"/>
        </c:ser>
        <c:ser>
          <c:idx val="0"/>
          <c:order val="2"/>
          <c:tx>
            <c:strRef>
              <c:f>'1.1.10'!$E$61</c:f>
              <c:strCache>
                <c:ptCount val="1"/>
                <c:pt idx="0">
                  <c:v>Total Barrido 2016 (Km)</c:v>
                </c:pt>
              </c:strCache>
            </c:strRef>
          </c:tx>
          <c:spPr>
            <a:ln w="44450">
              <a:solidFill>
                <a:schemeClr val="accent3"/>
              </a:solidFill>
            </a:ln>
          </c:spPr>
          <c:marker>
            <c:spPr>
              <a:solidFill>
                <a:schemeClr val="accent3"/>
              </a:solidFill>
              <a:ln>
                <a:solidFill>
                  <a:schemeClr val="accent3"/>
                </a:solidFill>
              </a:ln>
            </c:spPr>
          </c:marker>
          <c:cat>
            <c:strRef>
              <c:f>'1.1.10'!$B$28:$B$39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'1.1.10'!$E$62:$E$73</c:f>
              <c:numCache>
                <c:formatCode>_(* #,##0_);_(* \(#,##0\);_(* "-"??_);_(@_)</c:formatCode>
                <c:ptCount val="12"/>
                <c:pt idx="0">
                  <c:v>23770.255674999986</c:v>
                </c:pt>
                <c:pt idx="1">
                  <c:v>25571.83480166681</c:v>
                </c:pt>
                <c:pt idx="2">
                  <c:v>27555.60214833363</c:v>
                </c:pt>
                <c:pt idx="3">
                  <c:v>26592.867691666877</c:v>
                </c:pt>
                <c:pt idx="4">
                  <c:v>27308.373356666874</c:v>
                </c:pt>
                <c:pt idx="5">
                  <c:v>25509.029013333486</c:v>
                </c:pt>
                <c:pt idx="6">
                  <c:v>24498.200288333486</c:v>
                </c:pt>
                <c:pt idx="7">
                  <c:v>25317.179508333451</c:v>
                </c:pt>
                <c:pt idx="8">
                  <c:v>21688.008795000169</c:v>
                </c:pt>
                <c:pt idx="9">
                  <c:v>23005.53146666674</c:v>
                </c:pt>
                <c:pt idx="10">
                  <c:v>22072.794890000048</c:v>
                </c:pt>
                <c:pt idx="11">
                  <c:v>23162.083303333417</c:v>
                </c:pt>
              </c:numCache>
            </c:numRef>
          </c:val>
          <c:smooth val="0"/>
        </c:ser>
        <c:dLbls>
          <c:showLegendKey val="0"/>
          <c:showVal val="0"/>
          <c:showCatName val="0"/>
          <c:showSerName val="0"/>
          <c:showPercent val="0"/>
          <c:showBubbleSize val="0"/>
        </c:dLbls>
        <c:marker val="1"/>
        <c:smooth val="0"/>
        <c:axId val="186448896"/>
        <c:axId val="186459264"/>
      </c:lineChart>
      <c:catAx>
        <c:axId val="186448896"/>
        <c:scaling>
          <c:orientation val="minMax"/>
        </c:scaling>
        <c:delete val="0"/>
        <c:axPos val="b"/>
        <c:numFmt formatCode="General" sourceLinked="1"/>
        <c:majorTickMark val="none"/>
        <c:minorTickMark val="none"/>
        <c:tickLblPos val="nextTo"/>
        <c:crossAx val="186459264"/>
        <c:crosses val="autoZero"/>
        <c:auto val="1"/>
        <c:lblAlgn val="ctr"/>
        <c:lblOffset val="100"/>
        <c:noMultiLvlLbl val="0"/>
      </c:catAx>
      <c:valAx>
        <c:axId val="186459264"/>
        <c:scaling>
          <c:orientation val="minMax"/>
        </c:scaling>
        <c:delete val="0"/>
        <c:axPos val="l"/>
        <c:numFmt formatCode="#,##0" sourceLinked="0"/>
        <c:majorTickMark val="none"/>
        <c:minorTickMark val="none"/>
        <c:tickLblPos val="nextTo"/>
        <c:crossAx val="186448896"/>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45159620155809E-2"/>
          <c:y val="3.7288059395598198E-2"/>
          <c:w val="0.89168089282960061"/>
          <c:h val="0.80657079836851564"/>
        </c:manualLayout>
      </c:layout>
      <c:barChart>
        <c:barDir val="col"/>
        <c:grouping val="stacked"/>
        <c:varyColors val="0"/>
        <c:ser>
          <c:idx val="3"/>
          <c:order val="0"/>
          <c:tx>
            <c:strRef>
              <c:f>'5.1.9'!$C$27</c:f>
              <c:strCache>
                <c:ptCount val="1"/>
                <c:pt idx="0">
                  <c:v>Recolección de RSR 2018 (t)</c:v>
                </c:pt>
              </c:strCache>
            </c:strRef>
          </c:tx>
          <c:spPr>
            <a:solidFill>
              <a:schemeClr val="accent1"/>
            </a:solidFill>
          </c:spPr>
          <c:invertIfNegative val="0"/>
          <c:dLbls>
            <c:spPr>
              <a:noFill/>
              <a:ln>
                <a:noFill/>
              </a:ln>
              <a:effectLst/>
            </c:spPr>
            <c:txPr>
              <a:bodyPr rot="-5400000" vert="horz"/>
              <a:lstStyle/>
              <a:p>
                <a:pPr>
                  <a:defRPr lang="es-ES">
                    <a:solidFill>
                      <a:schemeClr val="bg1"/>
                    </a:solidFill>
                  </a:defRPr>
                </a:pPr>
                <a:endParaRPr lang="es-EC"/>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'5.1.9'!$C$28:$C$39</c:f>
              <c:numCache>
                <c:formatCode>_(* #,##0.00_);_(* \(#,##0.00\);_(* "-"??_);_(@_)</c:formatCode>
                <c:ptCount val="12"/>
                <c:pt idx="0">
                  <c:v>259.20678000000004</c:v>
                </c:pt>
                <c:pt idx="1">
                  <c:v>221.85599999999997</c:v>
                </c:pt>
                <c:pt idx="2">
                  <c:v>216.86840000000001</c:v>
                </c:pt>
              </c:numCache>
            </c:numRef>
          </c:val>
        </c:ser>
        <c:dLbls>
          <c:showLegendKey val="0"/>
          <c:showVal val="0"/>
          <c:showCatName val="0"/>
          <c:showSerName val="0"/>
          <c:showPercent val="0"/>
          <c:showBubbleSize val="0"/>
        </c:dLbls>
        <c:gapWidth val="50"/>
        <c:overlap val="100"/>
        <c:axId val="178860416"/>
        <c:axId val="178862336"/>
      </c:barChart>
      <c:lineChart>
        <c:grouping val="standard"/>
        <c:varyColors val="0"/>
        <c:ser>
          <c:idx val="1"/>
          <c:order val="1"/>
          <c:tx>
            <c:strRef>
              <c:f>'5.1.9'!$D$27</c:f>
              <c:strCache>
                <c:ptCount val="1"/>
                <c:pt idx="0">
                  <c:v>Recolección de RSR 2017 (t)</c:v>
                </c:pt>
              </c:strCache>
            </c:strRef>
          </c:tx>
          <c:spPr>
            <a:ln w="44450">
              <a:solidFill>
                <a:srgbClr val="F79646"/>
              </a:solidFill>
            </a:ln>
          </c:spPr>
          <c:marker>
            <c:symbol val="diamond"/>
            <c:size val="8"/>
            <c:spPr>
              <a:solidFill>
                <a:srgbClr val="F79646"/>
              </a:solidFill>
              <a:ln>
                <a:solidFill>
                  <a:srgbClr val="F79646"/>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'5.1.9'!$D$28:$D$39</c:f>
              <c:numCache>
                <c:formatCode>_(* #,##0.00_);_(* \(#,##0.00\);_(* "-"??_);_(@_)</c:formatCode>
                <c:ptCount val="12"/>
                <c:pt idx="0">
                  <c:v>243.22</c:v>
                </c:pt>
                <c:pt idx="1">
                  <c:v>218.91860000000003</c:v>
                </c:pt>
                <c:pt idx="2">
                  <c:v>220.63400000000001</c:v>
                </c:pt>
                <c:pt idx="3">
                  <c:v>244.90290000000005</c:v>
                </c:pt>
                <c:pt idx="4">
                  <c:v>241.1</c:v>
                </c:pt>
                <c:pt idx="5">
                  <c:v>251.30530000000005</c:v>
                </c:pt>
                <c:pt idx="6">
                  <c:v>223.76100000000005</c:v>
                </c:pt>
                <c:pt idx="7">
                  <c:v>241.65615428571428</c:v>
                </c:pt>
                <c:pt idx="8">
                  <c:v>256.43935428571427</c:v>
                </c:pt>
                <c:pt idx="9">
                  <c:v>237.34273999999999</c:v>
                </c:pt>
                <c:pt idx="10">
                  <c:v>236.03943999999998</c:v>
                </c:pt>
                <c:pt idx="11">
                  <c:v>231.74438571428573</c:v>
                </c:pt>
              </c:numCache>
            </c:numRef>
          </c:val>
          <c:smooth val="0"/>
        </c:ser>
        <c:ser>
          <c:idx val="0"/>
          <c:order val="2"/>
          <c:tx>
            <c:strRef>
              <c:f>'5.1.9'!$E$27</c:f>
              <c:strCache>
                <c:ptCount val="1"/>
                <c:pt idx="0">
                  <c:v>Recolección de RSR 2016 (t)</c:v>
                </c:pt>
              </c:strCache>
            </c:strRef>
          </c:tx>
          <c:spPr>
            <a:ln w="44450">
              <a:solidFill>
                <a:schemeClr val="accent3">
                  <a:lumMod val="75000"/>
                </a:schemeClr>
              </a:solidFill>
            </a:ln>
          </c:spPr>
          <c:marker>
            <c:symbol val="diamond"/>
            <c:size val="9"/>
            <c:spPr>
              <a:solidFill>
                <a:schemeClr val="accent3">
                  <a:lumMod val="75000"/>
                </a:schemeClr>
              </a:solidFill>
              <a:ln>
                <a:solidFill>
                  <a:schemeClr val="accent3">
                    <a:lumMod val="75000"/>
                  </a:schemeClr>
                </a:solidFill>
              </a:ln>
            </c:spPr>
          </c:marker>
          <c:cat>
            <c:strRef>
              <c:f>'5.1.9'!$B$28:$B$39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'5.1.9'!$E$28:$E$39</c:f>
              <c:numCache>
                <c:formatCode>_(* #,##0.00_);_(* \(#,##0.00\);_(* "-"??_);_(@_)</c:formatCode>
                <c:ptCount val="12"/>
                <c:pt idx="0">
                  <c:v>159.26425</c:v>
                </c:pt>
                <c:pt idx="1">
                  <c:v>189.7364</c:v>
                </c:pt>
                <c:pt idx="2">
                  <c:v>196.22408000000001</c:v>
                </c:pt>
                <c:pt idx="3">
                  <c:v>192.76353</c:v>
                </c:pt>
                <c:pt idx="4">
                  <c:v>194.56231585858589</c:v>
                </c:pt>
                <c:pt idx="5">
                  <c:v>196.80079999999998</c:v>
                </c:pt>
                <c:pt idx="6">
                  <c:v>197.24959999999996</c:v>
                </c:pt>
                <c:pt idx="7">
                  <c:v>232.59781799999999</c:v>
                </c:pt>
                <c:pt idx="8">
                  <c:v>249.80661999999995</c:v>
                </c:pt>
                <c:pt idx="9">
                  <c:v>228.18299999999999</c:v>
                </c:pt>
                <c:pt idx="10">
                  <c:v>245.29389999999998</c:v>
                </c:pt>
                <c:pt idx="11">
                  <c:v>262.75659999999999</c:v>
                </c:pt>
              </c:numCache>
            </c:numRef>
          </c:val>
          <c:smooth val="0"/>
        </c:ser>
        <c:dLbls>
          <c:showLegendKey val="0"/>
          <c:showVal val="0"/>
          <c:showCatName val="0"/>
          <c:showSerName val="0"/>
          <c:showPercent val="0"/>
          <c:showBubbleSize val="0"/>
        </c:dLbls>
        <c:marker val="1"/>
        <c:smooth val="0"/>
        <c:axId val="178860416"/>
        <c:axId val="178862336"/>
      </c:lineChart>
      <c:catAx>
        <c:axId val="178860416"/>
        <c:scaling>
          <c:orientation val="minMax"/>
        </c:scaling>
        <c:delete val="0"/>
        <c:axPos val="b"/>
        <c:numFmt formatCode="General" sourceLinked="1"/>
        <c:majorTickMark val="none"/>
        <c:minorTickMark val="none"/>
        <c:tickLblPos val="nextTo"/>
        <c:txPr>
          <a:bodyPr/>
          <a:lstStyle/>
          <a:p>
            <a:pPr>
              <a:defRPr lang="es-ES" sz="1000"/>
            </a:pPr>
            <a:endParaRPr lang="es-EC"/>
          </a:p>
        </c:txPr>
        <c:crossAx val="178862336"/>
        <c:crosses val="autoZero"/>
        <c:auto val="1"/>
        <c:lblAlgn val="ctr"/>
        <c:lblOffset val="100"/>
        <c:noMultiLvlLbl val="0"/>
      </c:catAx>
      <c:valAx>
        <c:axId val="178862336"/>
        <c:scaling>
          <c:orientation val="minMax"/>
        </c:scaling>
        <c:delete val="0"/>
        <c:axPos val="l"/>
        <c:numFmt formatCode="General" sourceLinked="0"/>
        <c:majorTickMark val="none"/>
        <c:minorTickMark val="none"/>
        <c:tickLblPos val="nextTo"/>
        <c:txPr>
          <a:bodyPr/>
          <a:lstStyle/>
          <a:p>
            <a:pPr>
              <a:defRPr lang="es-ES"/>
            </a:pPr>
            <a:endParaRPr lang="es-EC"/>
          </a:p>
        </c:txPr>
        <c:crossAx val="178860416"/>
        <c:crosses val="autoZero"/>
        <c:crossBetween val="between"/>
      </c:valAx>
    </c:plotArea>
    <c:legend>
      <c:legendPos val="b"/>
      <c:layout>
        <c:manualLayout>
          <c:xMode val="edge"/>
          <c:yMode val="edge"/>
          <c:x val="8.3309692671394847E-2"/>
          <c:y val="0.8946296501669686"/>
          <c:w val="0.9"/>
          <c:h val="5.6597537983808364E-2"/>
        </c:manualLayout>
      </c:layout>
      <c:overlay val="0"/>
      <c:txPr>
        <a:bodyPr/>
        <a:lstStyle/>
        <a:p>
          <a:pPr>
            <a:defRPr lang="es-ES"/>
          </a:pPr>
          <a:endParaRPr lang="es-EC"/>
        </a:p>
      </c:txPr>
    </c:legend>
    <c:plotVisOnly val="1"/>
    <c:dispBlanksAs val="gap"/>
    <c:showDLblsOverMax val="0"/>
  </c:chart>
  <c:spPr>
    <a:ln>
      <a:noFill/>
    </a:ln>
  </c:spPr>
  <c:printSettings>
    <c:headerFooter/>
    <c:pageMargins b="0.75000000000001665" l="0.70000000000000262" r="0.70000000000000262" t="0.750000000000016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581806807827778E-2"/>
          <c:y val="0.11297803564028178"/>
          <c:w val="0.88921288064798354"/>
          <c:h val="0.57262450614725791"/>
        </c:manualLayout>
      </c:layout>
      <c:barChart>
        <c:barDir val="col"/>
        <c:grouping val="clustered"/>
        <c:varyColors val="0"/>
        <c:ser>
          <c:idx val="3"/>
          <c:order val="0"/>
          <c:tx>
            <c:strRef>
              <c:f>'3.1.2'!$Z$2</c:f>
              <c:strCache>
                <c:ptCount val="1"/>
                <c:pt idx="0">
                  <c:v>Disponibilidad por tipo de vehículo</c:v>
                </c:pt>
              </c:strCache>
            </c:strRef>
          </c:tx>
          <c:spPr>
            <a:solidFill>
              <a:schemeClr val="accent1"/>
            </a:solidFill>
          </c:spPr>
          <c:invertIfNegative val="0"/>
          <c:dLbls>
            <c:dLbl>
              <c:idx val="0"/>
              <c:layout>
                <c:manualLayout>
                  <c:x val="-3.7140204271124229E-3"/>
                  <c:y val="8.4208316065754948E-3"/>
                </c:manualLayout>
              </c:layout>
              <c:dLblPos val="outEnd"/>
              <c:showLegendKey val="0"/>
              <c:showVal val="1"/>
              <c:showCatName val="0"/>
              <c:showSerName val="0"/>
              <c:showPercent val="0"/>
              <c:showBubbleSize val="0"/>
            </c:dLbl>
            <c:dLbl>
              <c:idx val="1"/>
              <c:layout>
                <c:manualLayout>
                  <c:x val="-1.7921146953404853E-3"/>
                  <c:y val="-5.4757015742642025E-3"/>
                </c:manualLayout>
              </c:layout>
              <c:showLegendKey val="0"/>
              <c:showVal val="1"/>
              <c:showCatName val="0"/>
              <c:showSerName val="0"/>
              <c:showPercent val="0"/>
              <c:showBubbleSize val="0"/>
            </c:dLbl>
            <c:dLbl>
              <c:idx val="2"/>
              <c:layout>
                <c:manualLayout>
                  <c:x val="0"/>
                  <c:y val="0"/>
                </c:manualLayout>
              </c:layout>
              <c:showLegendKey val="0"/>
              <c:showVal val="1"/>
              <c:showCatName val="0"/>
              <c:showSerName val="0"/>
              <c:showPercent val="0"/>
              <c:showBubbleSize val="0"/>
            </c:dLbl>
            <c:dLbl>
              <c:idx val="3"/>
              <c:layout>
                <c:manualLayout>
                  <c:x val="1.7272034544069416E-3"/>
                  <c:y val="1.3481651549203166E-2"/>
                </c:manualLayout>
              </c:layout>
              <c:showLegendKey val="0"/>
              <c:showVal val="1"/>
              <c:showCatName val="0"/>
              <c:showSerName val="0"/>
              <c:showPercent val="0"/>
              <c:showBubbleSize val="0"/>
            </c:dLbl>
            <c:dLbl>
              <c:idx val="4"/>
              <c:layout>
                <c:manualLayout>
                  <c:x val="0"/>
                  <c:y val="1.1228070175438601E-2"/>
                </c:manualLayout>
              </c:layout>
              <c:dLblPos val="outEnd"/>
              <c:showLegendKey val="0"/>
              <c:showVal val="1"/>
              <c:showCatName val="0"/>
              <c:showSerName val="0"/>
              <c:showPercent val="0"/>
              <c:showBubbleSize val="0"/>
            </c:dLbl>
            <c:dLbl>
              <c:idx val="5"/>
              <c:layout>
                <c:manualLayout>
                  <c:x val="5.5301764965329748E-3"/>
                  <c:y val="-2.8070175438596489E-3"/>
                </c:manualLayout>
              </c:layout>
              <c:showLegendKey val="0"/>
              <c:showVal val="1"/>
              <c:showCatName val="0"/>
              <c:showSerName val="0"/>
              <c:showPercent val="0"/>
              <c:showBubbleSize val="0"/>
            </c:dLbl>
            <c:dLbl>
              <c:idx val="6"/>
              <c:layout>
                <c:manualLayout>
                  <c:x val="1.8570819143474834E-3"/>
                  <c:y val="1.4035087719298246E-2"/>
                </c:manualLayout>
              </c:layout>
              <c:showLegendKey val="0"/>
              <c:showVal val="1"/>
              <c:showCatName val="0"/>
              <c:showSerName val="0"/>
              <c:showPercent val="0"/>
              <c:showBubbleSize val="0"/>
            </c:dLbl>
            <c:dLbl>
              <c:idx val="7"/>
              <c:layout>
                <c:manualLayout>
                  <c:x val="0"/>
                  <c:y val="-2.5730696908840406E-17"/>
                </c:manualLayout>
              </c:layout>
              <c:showLegendKey val="0"/>
              <c:showVal val="1"/>
              <c:showCatName val="0"/>
              <c:showSerName val="0"/>
              <c:showPercent val="0"/>
              <c:showBubbleSize val="0"/>
            </c:dLbl>
            <c:dLbl>
              <c:idx val="9"/>
              <c:layout>
                <c:manualLayout>
                  <c:x val="5.3763440860215709E-3"/>
                  <c:y val="-5.1694155514511305E-3"/>
                </c:manualLayout>
              </c:layout>
              <c:showLegendKey val="0"/>
              <c:showVal val="1"/>
              <c:showCatName val="0"/>
              <c:showSerName val="0"/>
              <c:showPercent val="0"/>
              <c:showBubbleSize val="0"/>
            </c:dLbl>
            <c:dLbl>
              <c:idx val="10"/>
              <c:layout>
                <c:manualLayout>
                  <c:x val="-3.5843705020743373E-3"/>
                  <c:y val="1.1228070175438596E-2"/>
                </c:manualLayout>
              </c:layout>
              <c:showLegendKey val="0"/>
              <c:showVal val="1"/>
              <c:showCatName val="0"/>
              <c:showSerName val="0"/>
              <c:showPercent val="0"/>
              <c:showBubbleSize val="0"/>
            </c:dLbl>
            <c:dLbl>
              <c:idx val="12"/>
              <c:layout>
                <c:manualLayout>
                  <c:x val="1.7921146953405018E-3"/>
                  <c:y val="8.4210526315789472E-3"/>
                </c:manualLayout>
              </c:layout>
              <c:showLegendKey val="0"/>
              <c:showVal val="1"/>
              <c:showCatName val="0"/>
              <c:showSerName val="0"/>
              <c:showPercent val="0"/>
              <c:showBubbleSize val="0"/>
            </c:dLbl>
            <c:dLbl>
              <c:idx val="13"/>
              <c:layout>
                <c:manualLayout>
                  <c:x val="1.7921146953405018E-3"/>
                  <c:y val="8.4210526315789472E-3"/>
                </c:manualLayout>
              </c:layout>
              <c:showLegendKey val="0"/>
              <c:showVal val="1"/>
              <c:showCatName val="0"/>
              <c:showSerName val="0"/>
              <c:showPercent val="0"/>
              <c:showBubbleSize val="0"/>
            </c:dLbl>
            <c:dLbl>
              <c:idx val="14"/>
              <c:layout>
                <c:manualLayout>
                  <c:x val="1.7921146953405018E-3"/>
                  <c:y val="-5.5449023697499824E-3"/>
                </c:manualLayout>
              </c:layout>
              <c:showLegendKey val="0"/>
              <c:showVal val="1"/>
              <c:showCatName val="0"/>
              <c:showSerName val="0"/>
              <c:showPercent val="0"/>
              <c:showBubbleSize val="0"/>
            </c:dLbl>
            <c:spPr>
              <a:noFill/>
              <a:ln w="25400">
                <a:noFill/>
              </a:ln>
            </c:spPr>
            <c:txPr>
              <a:bodyPr/>
              <a:lstStyle/>
              <a:p>
                <a:pPr>
                  <a:defRPr lang="es-EC" sz="1000" b="0" i="0" u="none" strike="noStrike" baseline="0">
                    <a:solidFill>
                      <a:srgbClr val="333399"/>
                    </a:solidFill>
                    <a:latin typeface="Calibri"/>
                    <a:ea typeface="Calibri"/>
                    <a:cs typeface="Calibri"/>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'3.1.2'!$Z$5:$Z$20</c:f>
              <c:numCache>
                <c:formatCode>0%</c:formatCode>
                <c:ptCount val="16"/>
                <c:pt idx="0">
                  <c:v>1</c:v>
                </c:pt>
                <c:pt idx="1">
                  <c:v>0.68</c:v>
                </c:pt>
                <c:pt idx="2">
                  <c:v>0.69</c:v>
                </c:pt>
                <c:pt idx="3">
                  <c:v>1</c:v>
                </c:pt>
                <c:pt idx="4">
                  <c:v>1</c:v>
                </c:pt>
                <c:pt idx="5">
                  <c:v>1</c:v>
                </c:pt>
                <c:pt idx="6">
                  <c:v>0.77</c:v>
                </c:pt>
                <c:pt idx="7">
                  <c:v>0.9</c:v>
                </c:pt>
                <c:pt idx="8">
                  <c:v>1</c:v>
                </c:pt>
                <c:pt idx="9">
                  <c:v>0.75</c:v>
                </c:pt>
                <c:pt idx="10">
                  <c:v>0.34</c:v>
                </c:pt>
                <c:pt idx="11">
                  <c:v>0.69</c:v>
                </c:pt>
                <c:pt idx="12">
                  <c:v>1</c:v>
                </c:pt>
                <c:pt idx="13">
                  <c:v>0.79</c:v>
                </c:pt>
                <c:pt idx="14">
                  <c:v>1</c:v>
                </c:pt>
                <c:pt idx="15">
                  <c:v>0.94</c:v>
                </c:pt>
              </c:numCache>
            </c:numRef>
          </c:val>
        </c:ser>
        <c:dLbls>
          <c:showLegendKey val="0"/>
          <c:showVal val="0"/>
          <c:showCatName val="0"/>
          <c:showSerName val="0"/>
          <c:showPercent val="0"/>
          <c:showBubbleSize val="0"/>
        </c:dLbls>
        <c:gapWidth val="75"/>
        <c:axId val="186563968"/>
        <c:axId val="186578048"/>
      </c:barChart>
      <c:lineChart>
        <c:grouping val="standard"/>
        <c:varyColors val="0"/>
        <c:ser>
          <c:idx val="0"/>
          <c:order val="1"/>
          <c:tx>
            <c:strRef>
              <c:f>'3.1.2'!$AD$2</c:f>
              <c:strCache>
                <c:ptCount val="1"/>
                <c:pt idx="0">
                  <c:v>Promedio ponderado</c:v>
                </c:pt>
              </c:strCache>
            </c:strRef>
          </c:tx>
          <c:spPr>
            <a:ln w="44450">
              <a:solidFill>
                <a:schemeClr val="tx2"/>
              </a:solidFill>
              <a:prstDash val="dash"/>
            </a:ln>
          </c:spPr>
          <c:marker>
            <c:symbol val="none"/>
          </c:marker>
          <c:dLbls>
            <c:dLbl>
              <c:idx val="14"/>
              <c:layout>
                <c:manualLayout>
                  <c:x val="0.16129004035785863"/>
                  <c:y val="1.4035087719298246E-2"/>
                </c:manualLayout>
              </c:layout>
              <c:showLegendKey val="0"/>
              <c:showVal val="1"/>
              <c:showCatName val="0"/>
              <c:showSerName val="0"/>
              <c:showPercent val="0"/>
              <c:showBubbleSize val="0"/>
            </c:dLbl>
            <c:showLegendKey val="0"/>
            <c:showVal val="0"/>
            <c:showCatName val="0"/>
            <c:showSerName val="0"/>
            <c:showPercent val="0"/>
            <c:showBubbleSize val="0"/>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'3.1.2'!$AD$5:$AD$20</c:f>
              <c:numCache>
                <c:formatCode>0%</c:formatCode>
                <c:ptCount val="16"/>
                <c:pt idx="0">
                  <c:v>0.76203296703296697</c:v>
                </c:pt>
                <c:pt idx="1">
                  <c:v>0.76203296703296697</c:v>
                </c:pt>
                <c:pt idx="2">
                  <c:v>0.76203296703296697</c:v>
                </c:pt>
                <c:pt idx="3">
                  <c:v>0.76203296703296697</c:v>
                </c:pt>
                <c:pt idx="4">
                  <c:v>0.76203296703296697</c:v>
                </c:pt>
                <c:pt idx="5">
                  <c:v>0.76203296703296697</c:v>
                </c:pt>
                <c:pt idx="6">
                  <c:v>0.76203296703296697</c:v>
                </c:pt>
                <c:pt idx="7">
                  <c:v>0.76203296703296697</c:v>
                </c:pt>
                <c:pt idx="8">
                  <c:v>0.76203296703296697</c:v>
                </c:pt>
                <c:pt idx="9">
                  <c:v>0.76203296703296697</c:v>
                </c:pt>
                <c:pt idx="10">
                  <c:v>0.76203296703296697</c:v>
                </c:pt>
                <c:pt idx="11">
                  <c:v>0.76203296703296697</c:v>
                </c:pt>
                <c:pt idx="12">
                  <c:v>0.76203296703296697</c:v>
                </c:pt>
                <c:pt idx="13">
                  <c:v>0.76203296703296697</c:v>
                </c:pt>
                <c:pt idx="14">
                  <c:v>0.76203296703296697</c:v>
                </c:pt>
                <c:pt idx="15">
                  <c:v>0.76203296703296697</c:v>
                </c:pt>
              </c:numCache>
            </c:numRef>
          </c:val>
          <c:smooth val="0"/>
        </c:ser>
        <c:ser>
          <c:idx val="1"/>
          <c:order val="2"/>
          <c:tx>
            <c:strRef>
              <c:f>'3.1.2'!$AE$2</c:f>
              <c:strCache>
                <c:ptCount val="1"/>
                <c:pt idx="0">
                  <c:v>Mínimo Cepis</c:v>
                </c:pt>
              </c:strCache>
            </c:strRef>
          </c:tx>
          <c:spPr>
            <a:ln w="44450">
              <a:solidFill>
                <a:srgbClr val="00B050"/>
              </a:solidFill>
            </a:ln>
          </c:spPr>
          <c:marker>
            <c:symbol val="none"/>
          </c:marker>
          <c:dLbls>
            <c:dLbl>
              <c:idx val="14"/>
              <c:layout>
                <c:manualLayout>
                  <c:x val="0.1612901814692517"/>
                  <c:y val="-1.6842105263157894E-2"/>
                </c:manualLayout>
              </c:layout>
              <c:showLegendKey val="0"/>
              <c:showVal val="1"/>
              <c:showCatName val="0"/>
              <c:showSerName val="0"/>
              <c:showPercent val="0"/>
              <c:showBubbleSize val="0"/>
            </c:dLbl>
            <c:txPr>
              <a:bodyPr/>
              <a:lstStyle/>
              <a:p>
                <a:pPr>
                  <a:defRPr b="1">
                    <a:solidFill>
                      <a:srgbClr val="00B050"/>
                    </a:solidFill>
                  </a:defRPr>
                </a:pPr>
                <a:endParaRPr lang="es-EC"/>
              </a:p>
            </c:txPr>
            <c:showLegendKey val="0"/>
            <c:showVal val="0"/>
            <c:showCatName val="0"/>
            <c:showSerName val="0"/>
            <c:showPercent val="0"/>
            <c:showBubbleSize val="0"/>
          </c:dLbls>
          <c:cat>
            <c:strRef>
              <c:f>'3.1.2'!$X$5:$X$20</c:f>
              <c:strCache>
                <c:ptCount val="16"/>
                <c:pt idx="0">
                  <c:v>Ampliroll</c:v>
                </c:pt>
                <c:pt idx="1">
                  <c:v>Barredoras</c:v>
                </c:pt>
                <c:pt idx="2">
                  <c:v>Camiones Canter</c:v>
                </c:pt>
                <c:pt idx="3">
                  <c:v>Camiones pluma</c:v>
                </c:pt>
                <c:pt idx="4">
                  <c:v>Eductores</c:v>
                </c:pt>
                <c:pt idx="5">
                  <c:v>Hidrolavadoras</c:v>
                </c:pt>
                <c:pt idx="6">
                  <c:v>Lavacontenedor CL</c:v>
                </c:pt>
                <c:pt idx="7">
                  <c:v>Minicargadoras</c:v>
                </c:pt>
                <c:pt idx="8">
                  <c:v>Payloader</c:v>
                </c:pt>
                <c:pt idx="9">
                  <c:v>Rec. Carga Frontal</c:v>
                </c:pt>
                <c:pt idx="10">
                  <c:v>Rec. Carga Lateral</c:v>
                </c:pt>
                <c:pt idx="11">
                  <c:v>Rec. Carga Posterior</c:v>
                </c:pt>
                <c:pt idx="12">
                  <c:v>Rec. Satelites</c:v>
                </c:pt>
                <c:pt idx="13">
                  <c:v>Roll On / Roll Off</c:v>
                </c:pt>
                <c:pt idx="14">
                  <c:v>Tracto camión / cama baja</c:v>
                </c:pt>
                <c:pt idx="15">
                  <c:v>Volquetas</c:v>
                </c:pt>
              </c:strCache>
            </c:strRef>
          </c:cat>
          <c:val>
            <c:numRef>
              <c:f>'3.1.2'!$AE$5:$AE$20</c:f>
              <c:numCache>
                <c:formatCode>0%</c:formatCode>
                <c:ptCount val="16"/>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numCache>
            </c:numRef>
          </c:val>
          <c:smooth val="0"/>
        </c:ser>
        <c:dLbls>
          <c:showLegendKey val="0"/>
          <c:showVal val="0"/>
          <c:showCatName val="0"/>
          <c:showSerName val="0"/>
          <c:showPercent val="0"/>
          <c:showBubbleSize val="0"/>
        </c:dLbls>
        <c:marker val="1"/>
        <c:smooth val="0"/>
        <c:axId val="186563968"/>
        <c:axId val="186578048"/>
      </c:lineChart>
      <c:catAx>
        <c:axId val="186563968"/>
        <c:scaling>
          <c:orientation val="minMax"/>
        </c:scaling>
        <c:delete val="0"/>
        <c:axPos val="b"/>
        <c:numFmt formatCode="0%" sourceLinked="1"/>
        <c:majorTickMark val="none"/>
        <c:minorTickMark val="none"/>
        <c:tickLblPos val="nextTo"/>
        <c:txPr>
          <a:bodyPr rot="-2700000" vert="horz"/>
          <a:lstStyle/>
          <a:p>
            <a:pPr>
              <a:defRPr lang="es-EC" sz="800" b="0" i="0" u="none" strike="noStrike" baseline="0">
                <a:solidFill>
                  <a:srgbClr val="000000"/>
                </a:solidFill>
                <a:latin typeface="Calibri"/>
                <a:ea typeface="Calibri"/>
                <a:cs typeface="Calibri"/>
              </a:defRPr>
            </a:pPr>
            <a:endParaRPr lang="es-EC"/>
          </a:p>
        </c:txPr>
        <c:crossAx val="186578048"/>
        <c:crosses val="autoZero"/>
        <c:auto val="1"/>
        <c:lblAlgn val="ctr"/>
        <c:lblOffset val="100"/>
        <c:noMultiLvlLbl val="0"/>
      </c:catAx>
      <c:valAx>
        <c:axId val="186578048"/>
        <c:scaling>
          <c:orientation val="minMax"/>
          <c:max val="1"/>
          <c:min val="0"/>
        </c:scaling>
        <c:delete val="0"/>
        <c:axPos val="l"/>
        <c:numFmt formatCode="0%" sourceLinked="0"/>
        <c:majorTickMark val="none"/>
        <c:minorTickMark val="none"/>
        <c:tickLblPos val="nextTo"/>
        <c:txPr>
          <a:bodyPr rot="0" vert="horz"/>
          <a:lstStyle/>
          <a:p>
            <a:pPr>
              <a:defRPr lang="es-EC" sz="1000" b="0" i="0" u="none" strike="noStrike" baseline="0">
                <a:solidFill>
                  <a:srgbClr val="000000"/>
                </a:solidFill>
                <a:latin typeface="Calibri"/>
                <a:ea typeface="Calibri"/>
                <a:cs typeface="Calibri"/>
              </a:defRPr>
            </a:pPr>
            <a:endParaRPr lang="es-EC"/>
          </a:p>
        </c:txPr>
        <c:crossAx val="186563968"/>
        <c:crosses val="autoZero"/>
        <c:crossBetween val="between"/>
        <c:majorUnit val="0.1"/>
        <c:minorUnit val="0.1"/>
      </c:valAx>
    </c:plotArea>
    <c:legend>
      <c:legendPos val="r"/>
      <c:layout>
        <c:manualLayout>
          <c:xMode val="edge"/>
          <c:yMode val="edge"/>
          <c:x val="4.4622493218989034E-2"/>
          <c:y val="0.91099853570935219"/>
          <c:w val="0.89272264520653921"/>
          <c:h val="8.9001464290647883E-2"/>
        </c:manualLayout>
      </c:layout>
      <c:overlay val="0"/>
      <c:spPr>
        <a:noFill/>
        <a:ln w="25400">
          <a:noFill/>
        </a:ln>
      </c:spPr>
      <c:txPr>
        <a:bodyPr/>
        <a:lstStyle/>
        <a:p>
          <a:pPr>
            <a:defRPr lang="es-EC" sz="920"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C"/>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9332081397775052E-2"/>
          <c:y val="1.7961794510785507E-2"/>
          <c:w val="0.87091431562686461"/>
          <c:h val="0.82270173181994632"/>
        </c:manualLayout>
      </c:layout>
      <c:barChart>
        <c:barDir val="col"/>
        <c:grouping val="clustered"/>
        <c:varyColors val="0"/>
        <c:ser>
          <c:idx val="3"/>
          <c:order val="0"/>
          <c:tx>
            <c:strRef>
              <c:f>'3.1.2'!$C$27</c:f>
              <c:strCache>
                <c:ptCount val="1"/>
                <c:pt idx="0">
                  <c:v>Disponibilidad de la flota 2.018</c:v>
                </c:pt>
              </c:strCache>
            </c:strRef>
          </c:tx>
          <c:spPr>
            <a:solidFill>
              <a:srgbClr val="4F81BD"/>
            </a:solidFill>
          </c:spPr>
          <c:invertIfNegative val="0"/>
          <c:dLbls>
            <c:dLbl>
              <c:idx val="0"/>
              <c:layout>
                <c:manualLayout>
                  <c:x val="3.7192003719200371E-3"/>
                  <c:y val="-5.8866813833701251E-3"/>
                </c:manualLayout>
              </c:layout>
              <c:showLegendKey val="0"/>
              <c:showVal val="1"/>
              <c:showCatName val="0"/>
              <c:showSerName val="0"/>
              <c:showPercent val="0"/>
              <c:showBubbleSize val="0"/>
            </c:dLbl>
            <c:dLbl>
              <c:idx val="1"/>
              <c:layout>
                <c:manualLayout>
                  <c:x val="3.7192003719200371E-3"/>
                  <c:y val="8.8297903159456053E-3"/>
                </c:manualLayout>
              </c:layout>
              <c:showLegendKey val="0"/>
              <c:showVal val="1"/>
              <c:showCatName val="0"/>
              <c:showSerName val="0"/>
              <c:showPercent val="0"/>
              <c:showBubbleSize val="0"/>
            </c:dLbl>
            <c:dLbl>
              <c:idx val="2"/>
              <c:layout>
                <c:manualLayout>
                  <c:x val="5.5247168689549165E-3"/>
                  <c:y val="1.1851851851851851E-2"/>
                </c:manualLayout>
              </c:layout>
              <c:showLegendKey val="0"/>
              <c:showVal val="1"/>
              <c:showCatName val="0"/>
              <c:showSerName val="0"/>
              <c:showPercent val="0"/>
              <c:showBubbleSize val="0"/>
            </c:dLbl>
            <c:dLbl>
              <c:idx val="3"/>
              <c:layout>
                <c:manualLayout>
                  <c:x val="3.6832412523020259E-3"/>
                  <c:y val="8.8888888888888889E-3"/>
                </c:manualLayout>
              </c:layout>
              <c:showLegendKey val="0"/>
              <c:showVal val="1"/>
              <c:showCatName val="0"/>
              <c:showSerName val="0"/>
              <c:showPercent val="0"/>
              <c:showBubbleSize val="0"/>
            </c:dLbl>
            <c:dLbl>
              <c:idx val="6"/>
              <c:layout>
                <c:manualLayout>
                  <c:x val="-1.8596001859600185E-3"/>
                  <c:y val="-2.35467255334805E-2"/>
                </c:manualLayout>
              </c:layout>
              <c:showLegendKey val="0"/>
              <c:showVal val="1"/>
              <c:showCatName val="0"/>
              <c:showSerName val="0"/>
              <c:showPercent val="0"/>
              <c:showBubbleSize val="0"/>
            </c:dLbl>
            <c:dLbl>
              <c:idx val="8"/>
              <c:layout>
                <c:manualLayout>
                  <c:x val="0"/>
                  <c:y val="5.8866813833701251E-3"/>
                </c:manualLayout>
              </c:layout>
              <c:showLegendKey val="0"/>
              <c:showVal val="1"/>
              <c:showCatName val="0"/>
              <c:showSerName val="0"/>
              <c:showPercent val="0"/>
              <c:showBubbleSize val="0"/>
            </c:dLbl>
            <c:dLbl>
              <c:idx val="9"/>
              <c:layout>
                <c:manualLayout>
                  <c:x val="0"/>
                  <c:y val="2.9433406916850625E-3"/>
                </c:manualLayout>
              </c:layout>
              <c:showLegendKey val="0"/>
              <c:showVal val="1"/>
              <c:showCatName val="0"/>
              <c:showSerName val="0"/>
              <c:showPercent val="0"/>
              <c:showBubbleSize val="0"/>
            </c:dLbl>
            <c:txPr>
              <a:bodyPr/>
              <a:lstStyle/>
              <a:p>
                <a:pPr>
                  <a:defRPr>
                    <a:solidFill>
                      <a:schemeClr val="tx2"/>
                    </a:solidFill>
                  </a:defRPr>
                </a:pPr>
                <a:endParaRPr lang="es-EC"/>
              </a:p>
            </c:txPr>
            <c:showLegendKey val="0"/>
            <c:showVal val="1"/>
            <c:showCatName val="0"/>
            <c:showSerName val="0"/>
            <c:showPercent val="0"/>
            <c:showBubbleSize val="0"/>
            <c:showLeaderLines val="0"/>
          </c:dLbls>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'3.1.2'!$C$28:$C$39</c:f>
              <c:numCache>
                <c:formatCode>0.0%</c:formatCode>
                <c:ptCount val="12"/>
                <c:pt idx="0">
                  <c:v>0.75664657063029483</c:v>
                </c:pt>
                <c:pt idx="1">
                  <c:v>0.71762165950269108</c:v>
                </c:pt>
                <c:pt idx="2">
                  <c:v>0.76203296703296697</c:v>
                </c:pt>
              </c:numCache>
            </c:numRef>
          </c:val>
        </c:ser>
        <c:dLbls>
          <c:showLegendKey val="0"/>
          <c:showVal val="0"/>
          <c:showCatName val="0"/>
          <c:showSerName val="0"/>
          <c:showPercent val="0"/>
          <c:showBubbleSize val="0"/>
        </c:dLbls>
        <c:gapWidth val="75"/>
        <c:overlap val="-25"/>
        <c:axId val="187185792"/>
        <c:axId val="187196160"/>
      </c:barChart>
      <c:lineChart>
        <c:grouping val="standard"/>
        <c:varyColors val="0"/>
        <c:ser>
          <c:idx val="2"/>
          <c:order val="1"/>
          <c:tx>
            <c:strRef>
              <c:f>'3.1.2'!$D$27</c:f>
              <c:strCache>
                <c:ptCount val="1"/>
                <c:pt idx="0">
                  <c:v>Operatividad de la flota 2.017</c:v>
                </c:pt>
              </c:strCache>
            </c:strRef>
          </c:tx>
          <c:spPr>
            <a:ln w="44450">
              <a:solidFill>
                <a:schemeClr val="accent6"/>
              </a:solidFill>
            </a:ln>
          </c:spPr>
          <c:marker>
            <c:symbol val="diamond"/>
            <c:size val="8"/>
            <c:spPr>
              <a:solidFill>
                <a:schemeClr val="accent6"/>
              </a:solidFill>
              <a:ln>
                <a:solidFill>
                  <a:schemeClr val="accent6"/>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'3.1.2'!$D$28:$D$39</c:f>
              <c:numCache>
                <c:formatCode>0.0%</c:formatCode>
                <c:ptCount val="12"/>
                <c:pt idx="0">
                  <c:v>0.86455180615430349</c:v>
                </c:pt>
                <c:pt idx="1">
                  <c:v>0.8500658327847268</c:v>
                </c:pt>
                <c:pt idx="2">
                  <c:v>0.82477294080801755</c:v>
                </c:pt>
                <c:pt idx="3">
                  <c:v>0.8383252818035426</c:v>
                </c:pt>
                <c:pt idx="4">
                  <c:v>0.8485990338164251</c:v>
                </c:pt>
                <c:pt idx="5">
                  <c:v>0.80055072463768118</c:v>
                </c:pt>
                <c:pt idx="6">
                  <c:v>0.83579710144927533</c:v>
                </c:pt>
                <c:pt idx="7">
                  <c:v>0.80365700483091795</c:v>
                </c:pt>
                <c:pt idx="8">
                  <c:v>0.81864734299516928</c:v>
                </c:pt>
                <c:pt idx="9">
                  <c:v>0.82125603864734309</c:v>
                </c:pt>
                <c:pt idx="10">
                  <c:v>0.83579710144927544</c:v>
                </c:pt>
                <c:pt idx="11">
                  <c:v>0.80691911352893853</c:v>
                </c:pt>
              </c:numCache>
            </c:numRef>
          </c:val>
          <c:smooth val="0"/>
        </c:ser>
        <c:ser>
          <c:idx val="0"/>
          <c:order val="2"/>
          <c:tx>
            <c:strRef>
              <c:f>'3.1.2'!$E$27</c:f>
              <c:strCache>
                <c:ptCount val="1"/>
                <c:pt idx="0">
                  <c:v>Disponibilidad de la flota 2.016</c:v>
                </c:pt>
              </c:strCache>
            </c:strRef>
          </c:tx>
          <c:spPr>
            <a:ln w="44450">
              <a:solidFill>
                <a:schemeClr val="accent3"/>
              </a:solidFill>
            </a:ln>
          </c:spPr>
          <c:marker>
            <c:spPr>
              <a:solidFill>
                <a:schemeClr val="accent3"/>
              </a:solidFill>
              <a:ln>
                <a:solidFill>
                  <a:schemeClr val="accent3"/>
                </a:solidFill>
              </a:ln>
            </c:spPr>
          </c:marker>
          <c:cat>
            <c:strRef>
              <c:f>'3.1.2'!$B$28:$B$39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'3.1.2'!$E$28:$E$39</c:f>
              <c:numCache>
                <c:formatCode>0.0%</c:formatCode>
                <c:ptCount val="12"/>
                <c:pt idx="0">
                  <c:v>0.86243621621621624</c:v>
                </c:pt>
                <c:pt idx="1">
                  <c:v>0.86954323308270676</c:v>
                </c:pt>
                <c:pt idx="2">
                  <c:v>0.90003645833333334</c:v>
                </c:pt>
                <c:pt idx="3">
                  <c:v>0.88654033041788149</c:v>
                </c:pt>
                <c:pt idx="4">
                  <c:v>0.88545095457537859</c:v>
                </c:pt>
                <c:pt idx="5">
                  <c:v>0.89132448979591827</c:v>
                </c:pt>
                <c:pt idx="6">
                  <c:v>0.87277814351547067</c:v>
                </c:pt>
                <c:pt idx="7">
                  <c:v>0.88117182356813684</c:v>
                </c:pt>
                <c:pt idx="8">
                  <c:v>0.87646258503401353</c:v>
                </c:pt>
                <c:pt idx="9">
                  <c:v>0.86081242532855429</c:v>
                </c:pt>
                <c:pt idx="10">
                  <c:v>0.86604938271604925</c:v>
                </c:pt>
                <c:pt idx="11">
                  <c:v>0.87646796491749668</c:v>
                </c:pt>
              </c:numCache>
            </c:numRef>
          </c:val>
          <c:smooth val="0"/>
        </c:ser>
        <c:dLbls>
          <c:showLegendKey val="0"/>
          <c:showVal val="0"/>
          <c:showCatName val="0"/>
          <c:showSerName val="0"/>
          <c:showPercent val="0"/>
          <c:showBubbleSize val="0"/>
        </c:dLbls>
        <c:marker val="1"/>
        <c:smooth val="0"/>
        <c:axId val="187185792"/>
        <c:axId val="187196160"/>
      </c:lineChart>
      <c:catAx>
        <c:axId val="187185792"/>
        <c:scaling>
          <c:orientation val="minMax"/>
        </c:scaling>
        <c:delete val="0"/>
        <c:axPos val="b"/>
        <c:numFmt formatCode="General" sourceLinked="1"/>
        <c:majorTickMark val="none"/>
        <c:minorTickMark val="none"/>
        <c:tickLblPos val="nextTo"/>
        <c:crossAx val="187196160"/>
        <c:crosses val="autoZero"/>
        <c:auto val="1"/>
        <c:lblAlgn val="ctr"/>
        <c:lblOffset val="100"/>
        <c:noMultiLvlLbl val="0"/>
      </c:catAx>
      <c:valAx>
        <c:axId val="187196160"/>
        <c:scaling>
          <c:orientation val="minMax"/>
          <c:min val="0.4"/>
        </c:scaling>
        <c:delete val="0"/>
        <c:axPos val="l"/>
        <c:numFmt formatCode="0%" sourceLinked="0"/>
        <c:majorTickMark val="none"/>
        <c:minorTickMark val="none"/>
        <c:tickLblPos val="nextTo"/>
        <c:crossAx val="187185792"/>
        <c:crosses val="autoZero"/>
        <c:crossBetween val="between"/>
      </c:valAx>
      <c:spPr>
        <a:noFill/>
        <a:ln w="25400">
          <a:noFill/>
        </a:ln>
      </c:spPr>
    </c:plotArea>
    <c:legend>
      <c:legendPos val="b"/>
      <c:layout/>
      <c:overlay val="0"/>
    </c:legend>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1.1.8'!A1"/><Relationship Id="rId3" Type="http://schemas.openxmlformats.org/officeDocument/2006/relationships/hyperlink" Target="#'1.1.10'!A1"/><Relationship Id="rId7" Type="http://schemas.openxmlformats.org/officeDocument/2006/relationships/image" Target="../media/image1.jpeg"/><Relationship Id="rId2" Type="http://schemas.openxmlformats.org/officeDocument/2006/relationships/hyperlink" Target="#'1.1.5'!A1"/><Relationship Id="rId1" Type="http://schemas.openxmlformats.org/officeDocument/2006/relationships/hyperlink" Target="#'1.1.4'!A1"/><Relationship Id="rId6" Type="http://schemas.openxmlformats.org/officeDocument/2006/relationships/hyperlink" Target="#'5.1.9'!A1"/><Relationship Id="rId11" Type="http://schemas.openxmlformats.org/officeDocument/2006/relationships/hyperlink" Target="#'3.1.4'!A1"/><Relationship Id="rId5" Type="http://schemas.openxmlformats.org/officeDocument/2006/relationships/hyperlink" Target="#'1.1.0'!A1"/><Relationship Id="rId10" Type="http://schemas.openxmlformats.org/officeDocument/2006/relationships/hyperlink" Target="Bolet&#237;n%20&#237;ndices%20de%20gesti&#243;n%20mayo%202018.pdf" TargetMode="External"/><Relationship Id="rId4" Type="http://schemas.openxmlformats.org/officeDocument/2006/relationships/hyperlink" Target="#'1.1.3'!A1"/><Relationship Id="rId9" Type="http://schemas.openxmlformats.org/officeDocument/2006/relationships/hyperlink" Target="#'3.1.2'!A1"/></Relationships>
</file>

<file path=xl/drawings/_rels/drawing1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hyperlink" Target="#Menu!A1"/><Relationship Id="rId5" Type="http://schemas.openxmlformats.org/officeDocument/2006/relationships/chart" Target="../charts/chart13.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Menu!A1"/><Relationship Id="rId1" Type="http://schemas.openxmlformats.org/officeDocument/2006/relationships/hyperlink" Target="#GSA!A1"/></Relationships>
</file>

<file path=xl/drawings/_rels/drawing8.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0</xdr:col>
      <xdr:colOff>269082</xdr:colOff>
      <xdr:row>6</xdr:row>
      <xdr:rowOff>0</xdr:rowOff>
    </xdr:from>
    <xdr:to>
      <xdr:col>5</xdr:col>
      <xdr:colOff>685800</xdr:colOff>
      <xdr:row>7</xdr:row>
      <xdr:rowOff>200025</xdr:rowOff>
    </xdr:to>
    <xdr:sp macro="" textlink="">
      <xdr:nvSpPr>
        <xdr:cNvPr id="28" name="27 Rectángulo redondeado">
          <a:hlinkClick xmlns:r="http://schemas.openxmlformats.org/officeDocument/2006/relationships" r:id="rId1"/>
        </xdr:cNvPr>
        <xdr:cNvSpPr/>
      </xdr:nvSpPr>
      <xdr:spPr>
        <a:xfrm>
          <a:off x="269082" y="1419225"/>
          <a:ext cx="4226718"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mensual de RS por tipo de vehículo  (%)</a:t>
          </a:r>
        </a:p>
      </xdr:txBody>
    </xdr:sp>
    <xdr:clientData/>
  </xdr:twoCellAnchor>
  <xdr:twoCellAnchor>
    <xdr:from>
      <xdr:col>0</xdr:col>
      <xdr:colOff>257176</xdr:colOff>
      <xdr:row>10</xdr:row>
      <xdr:rowOff>9525</xdr:rowOff>
    </xdr:from>
    <xdr:to>
      <xdr:col>5</xdr:col>
      <xdr:colOff>695325</xdr:colOff>
      <xdr:row>11</xdr:row>
      <xdr:rowOff>200025</xdr:rowOff>
    </xdr:to>
    <xdr:sp macro="" textlink="">
      <xdr:nvSpPr>
        <xdr:cNvPr id="29" name="28 Rectángulo redondeado">
          <a:hlinkClick xmlns:r="http://schemas.openxmlformats.org/officeDocument/2006/relationships" r:id="rId2"/>
        </xdr:cNvPr>
        <xdr:cNvSpPr/>
      </xdr:nvSpPr>
      <xdr:spPr>
        <a:xfrm>
          <a:off x="257176" y="2266950"/>
          <a:ext cx="4248149"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promedio diaria de RS (t)</a:t>
          </a:r>
        </a:p>
      </xdr:txBody>
    </xdr:sp>
    <xdr:clientData/>
  </xdr:twoCellAnchor>
  <xdr:twoCellAnchor>
    <xdr:from>
      <xdr:col>0</xdr:col>
      <xdr:colOff>276225</xdr:colOff>
      <xdr:row>13</xdr:row>
      <xdr:rowOff>199592</xdr:rowOff>
    </xdr:from>
    <xdr:to>
      <xdr:col>5</xdr:col>
      <xdr:colOff>695325</xdr:colOff>
      <xdr:row>15</xdr:row>
      <xdr:rowOff>190500</xdr:rowOff>
    </xdr:to>
    <xdr:sp macro="" textlink="">
      <xdr:nvSpPr>
        <xdr:cNvPr id="30" name="29 Rectángulo redondeado">
          <a:hlinkClick xmlns:r="http://schemas.openxmlformats.org/officeDocument/2006/relationships" r:id="rId3"/>
        </xdr:cNvPr>
        <xdr:cNvSpPr/>
      </xdr:nvSpPr>
      <xdr:spPr>
        <a:xfrm>
          <a:off x="276225" y="3085667"/>
          <a:ext cx="4229100" cy="41000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Servicio de Barrido (km)</a:t>
          </a:r>
        </a:p>
      </xdr:txBody>
    </xdr:sp>
    <xdr:clientData/>
  </xdr:twoCellAnchor>
  <xdr:twoCellAnchor>
    <xdr:from>
      <xdr:col>0</xdr:col>
      <xdr:colOff>266701</xdr:colOff>
      <xdr:row>3</xdr:row>
      <xdr:rowOff>190500</xdr:rowOff>
    </xdr:from>
    <xdr:to>
      <xdr:col>5</xdr:col>
      <xdr:colOff>685800</xdr:colOff>
      <xdr:row>5</xdr:row>
      <xdr:rowOff>195263</xdr:rowOff>
    </xdr:to>
    <xdr:sp macro="" textlink="">
      <xdr:nvSpPr>
        <xdr:cNvPr id="31" name="30 Rectángulo redondeado">
          <a:hlinkClick xmlns:r="http://schemas.openxmlformats.org/officeDocument/2006/relationships" r:id="rId4"/>
        </xdr:cNvPr>
        <xdr:cNvSpPr/>
      </xdr:nvSpPr>
      <xdr:spPr>
        <a:xfrm>
          <a:off x="266701" y="981075"/>
          <a:ext cx="4229099" cy="423863"/>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servicios  (%)</a:t>
          </a:r>
        </a:p>
      </xdr:txBody>
    </xdr:sp>
    <xdr:clientData/>
  </xdr:twoCellAnchor>
  <xdr:twoCellAnchor>
    <xdr:from>
      <xdr:col>0</xdr:col>
      <xdr:colOff>257176</xdr:colOff>
      <xdr:row>1</xdr:row>
      <xdr:rowOff>171450</xdr:rowOff>
    </xdr:from>
    <xdr:to>
      <xdr:col>5</xdr:col>
      <xdr:colOff>685800</xdr:colOff>
      <xdr:row>3</xdr:row>
      <xdr:rowOff>171450</xdr:rowOff>
    </xdr:to>
    <xdr:sp macro="" textlink="">
      <xdr:nvSpPr>
        <xdr:cNvPr id="33" name="32 Rectángulo redondeado">
          <a:hlinkClick xmlns:r="http://schemas.openxmlformats.org/officeDocument/2006/relationships" r:id="rId5"/>
        </xdr:cNvPr>
        <xdr:cNvSpPr/>
      </xdr:nvSpPr>
      <xdr:spPr>
        <a:xfrm>
          <a:off x="257176" y="552450"/>
          <a:ext cx="4238624" cy="4095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total de RS(t)  </a:t>
          </a:r>
        </a:p>
      </xdr:txBody>
    </xdr:sp>
    <xdr:clientData/>
  </xdr:twoCellAnchor>
  <xdr:twoCellAnchor>
    <xdr:from>
      <xdr:col>0</xdr:col>
      <xdr:colOff>266700</xdr:colOff>
      <xdr:row>12</xdr:row>
      <xdr:rowOff>9525</xdr:rowOff>
    </xdr:from>
    <xdr:to>
      <xdr:col>5</xdr:col>
      <xdr:colOff>685800</xdr:colOff>
      <xdr:row>13</xdr:row>
      <xdr:rowOff>200025</xdr:rowOff>
    </xdr:to>
    <xdr:sp macro="" textlink="">
      <xdr:nvSpPr>
        <xdr:cNvPr id="36" name="35 Rectángulo redondeado">
          <a:hlinkClick xmlns:r="http://schemas.openxmlformats.org/officeDocument/2006/relationships" r:id="rId6"/>
        </xdr:cNvPr>
        <xdr:cNvSpPr/>
      </xdr:nvSpPr>
      <xdr:spPr>
        <a:xfrm>
          <a:off x="266700" y="2686050"/>
          <a:ext cx="4229100" cy="40005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aseline="0">
              <a:solidFill>
                <a:schemeClr val="bg1"/>
              </a:solidFill>
              <a:latin typeface="Century Gothic" pitchFamily="34" charset="0"/>
              <a:ea typeface="+mn-ea"/>
              <a:cs typeface="+mn-cs"/>
            </a:rPr>
            <a:t>Recuperación de Residuos Sólidos Reciclables (t)</a:t>
          </a:r>
        </a:p>
      </xdr:txBody>
    </xdr:sp>
    <xdr:clientData/>
  </xdr:twoCellAnchor>
  <xdr:twoCellAnchor editAs="oneCell">
    <xdr:from>
      <xdr:col>9</xdr:col>
      <xdr:colOff>76200</xdr:colOff>
      <xdr:row>2</xdr:row>
      <xdr:rowOff>0</xdr:rowOff>
    </xdr:from>
    <xdr:to>
      <xdr:col>14</xdr:col>
      <xdr:colOff>723899</xdr:colOff>
      <xdr:row>20</xdr:row>
      <xdr:rowOff>19049</xdr:rowOff>
    </xdr:to>
    <xdr:pic>
      <xdr:nvPicPr>
        <xdr:cNvPr id="15" name="14 Imagen" descr="C:\Users\ftorres\Pictures\Indicadores\Portadas 2017\excel.JP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34200" y="581025"/>
          <a:ext cx="4457699" cy="3790949"/>
        </a:xfrm>
        <a:prstGeom prst="rect">
          <a:avLst/>
        </a:prstGeom>
        <a:noFill/>
        <a:ln>
          <a:noFill/>
        </a:ln>
      </xdr:spPr>
    </xdr:pic>
    <xdr:clientData/>
  </xdr:twoCellAnchor>
  <xdr:twoCellAnchor>
    <xdr:from>
      <xdr:col>0</xdr:col>
      <xdr:colOff>276225</xdr:colOff>
      <xdr:row>8</xdr:row>
      <xdr:rowOff>0</xdr:rowOff>
    </xdr:from>
    <xdr:to>
      <xdr:col>5</xdr:col>
      <xdr:colOff>695324</xdr:colOff>
      <xdr:row>9</xdr:row>
      <xdr:rowOff>204788</xdr:rowOff>
    </xdr:to>
    <xdr:sp macro="" textlink="">
      <xdr:nvSpPr>
        <xdr:cNvPr id="13" name="12 Rectángulo redondeado">
          <a:hlinkClick xmlns:r="http://schemas.openxmlformats.org/officeDocument/2006/relationships" r:id="rId8"/>
        </xdr:cNvPr>
        <xdr:cNvSpPr/>
      </xdr:nvSpPr>
      <xdr:spPr>
        <a:xfrm>
          <a:off x="276225" y="1838325"/>
          <a:ext cx="4229099" cy="414338"/>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Recolección de RS por administración zonal (%)</a:t>
          </a:r>
        </a:p>
      </xdr:txBody>
    </xdr:sp>
    <xdr:clientData/>
  </xdr:twoCellAnchor>
  <xdr:twoCellAnchor>
    <xdr:from>
      <xdr:col>0</xdr:col>
      <xdr:colOff>263774</xdr:colOff>
      <xdr:row>16</xdr:row>
      <xdr:rowOff>0</xdr:rowOff>
    </xdr:from>
    <xdr:to>
      <xdr:col>5</xdr:col>
      <xdr:colOff>695325</xdr:colOff>
      <xdr:row>18</xdr:row>
      <xdr:rowOff>0</xdr:rowOff>
    </xdr:to>
    <xdr:sp macro="" textlink="">
      <xdr:nvSpPr>
        <xdr:cNvPr id="11" name="10 Rectángulo redondeado">
          <a:hlinkClick xmlns:r="http://schemas.openxmlformats.org/officeDocument/2006/relationships" r:id="rId9"/>
        </xdr:cNvPr>
        <xdr:cNvSpPr/>
      </xdr:nvSpPr>
      <xdr:spPr>
        <a:xfrm>
          <a:off x="263774" y="3514725"/>
          <a:ext cx="4241551" cy="4191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Disponibilidad de la maquinaria (%)</a:t>
          </a:r>
        </a:p>
      </xdr:txBody>
    </xdr:sp>
    <xdr:clientData/>
  </xdr:twoCellAnchor>
  <xdr:twoCellAnchor>
    <xdr:from>
      <xdr:col>9</xdr:col>
      <xdr:colOff>38100</xdr:colOff>
      <xdr:row>0</xdr:row>
      <xdr:rowOff>28575</xdr:rowOff>
    </xdr:from>
    <xdr:to>
      <xdr:col>11</xdr:col>
      <xdr:colOff>723900</xdr:colOff>
      <xdr:row>0</xdr:row>
      <xdr:rowOff>352425</xdr:rowOff>
    </xdr:to>
    <xdr:sp macro="" textlink="">
      <xdr:nvSpPr>
        <xdr:cNvPr id="16" name="15 Rectángulo redondeado">
          <a:hlinkClick xmlns:r="http://schemas.openxmlformats.org/officeDocument/2006/relationships" r:id="rId10"/>
        </xdr:cNvPr>
        <xdr:cNvSpPr/>
      </xdr:nvSpPr>
      <xdr:spPr>
        <a:xfrm>
          <a:off x="6134100" y="28575"/>
          <a:ext cx="2209800" cy="323850"/>
        </a:xfrm>
        <a:prstGeom prst="roundRect">
          <a:avLst/>
        </a:prstGeom>
        <a:solidFill>
          <a:schemeClr val="accent6"/>
        </a:solidFill>
        <a:ln>
          <a:noFill/>
        </a:ln>
        <a:effectLst>
          <a:outerShdw blurRad="50800" dist="38100" dir="5400000" algn="t" rotWithShape="0">
            <a:prstClr val="black">
              <a:alpha val="40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400" b="0">
              <a:solidFill>
                <a:schemeClr val="bg1"/>
              </a:solidFill>
              <a:latin typeface="Century Gothic" pitchFamily="34" charset="0"/>
              <a:ea typeface="Arial Unicode MS" pitchFamily="34" charset="-128"/>
              <a:cs typeface="Arial Unicode MS" pitchFamily="34" charset="-128"/>
            </a:rPr>
            <a:t>Resumen</a:t>
          </a:r>
          <a:r>
            <a:rPr lang="es-EC" sz="1400" b="0" baseline="0">
              <a:solidFill>
                <a:schemeClr val="bg1"/>
              </a:solidFill>
              <a:latin typeface="Century Gothic" pitchFamily="34" charset="0"/>
              <a:ea typeface="Arial Unicode MS" pitchFamily="34" charset="-128"/>
              <a:cs typeface="Arial Unicode MS" pitchFamily="34" charset="-128"/>
            </a:rPr>
            <a:t> Ejecutivo</a:t>
          </a:r>
          <a:endParaRPr lang="es-EC" sz="1400" b="0">
            <a:solidFill>
              <a:schemeClr val="bg1"/>
            </a:solidFill>
            <a:latin typeface="Century Gothic" pitchFamily="34" charset="0"/>
            <a:ea typeface="Arial Unicode MS" pitchFamily="34" charset="-128"/>
            <a:cs typeface="Arial Unicode MS" pitchFamily="34" charset="-128"/>
          </a:endParaRPr>
        </a:p>
      </xdr:txBody>
    </xdr:sp>
    <xdr:clientData/>
  </xdr:twoCellAnchor>
  <xdr:twoCellAnchor>
    <xdr:from>
      <xdr:col>0</xdr:col>
      <xdr:colOff>266700</xdr:colOff>
      <xdr:row>18</xdr:row>
      <xdr:rowOff>19050</xdr:rowOff>
    </xdr:from>
    <xdr:to>
      <xdr:col>5</xdr:col>
      <xdr:colOff>704851</xdr:colOff>
      <xdr:row>20</xdr:row>
      <xdr:rowOff>57150</xdr:rowOff>
    </xdr:to>
    <xdr:sp macro="" textlink="">
      <xdr:nvSpPr>
        <xdr:cNvPr id="12" name="11 Rectángulo redondeado">
          <a:hlinkClick xmlns:r="http://schemas.openxmlformats.org/officeDocument/2006/relationships" r:id="rId11"/>
        </xdr:cNvPr>
        <xdr:cNvSpPr/>
      </xdr:nvSpPr>
      <xdr:spPr>
        <a:xfrm>
          <a:off x="266700" y="3952875"/>
          <a:ext cx="4248151" cy="457200"/>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S" sz="1200" baseline="0">
              <a:solidFill>
                <a:schemeClr val="bg1"/>
              </a:solidFill>
              <a:latin typeface="Century Gothic" pitchFamily="34" charset="0"/>
              <a:ea typeface="+mn-ea"/>
              <a:cs typeface="+mn-cs"/>
            </a:rPr>
            <a:t>Estructura de la flota de recolección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32497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1</xdr:row>
      <xdr:rowOff>0</xdr:rowOff>
    </xdr:from>
    <xdr:to>
      <xdr:col>9</xdr:col>
      <xdr:colOff>723900</xdr:colOff>
      <xdr:row>24</xdr:row>
      <xdr:rowOff>180975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523875</xdr:colOff>
      <xdr:row>10</xdr:row>
      <xdr:rowOff>0</xdr:rowOff>
    </xdr:from>
    <xdr:to>
      <xdr:col>9</xdr:col>
      <xdr:colOff>533400</xdr:colOff>
      <xdr:row>24</xdr:row>
      <xdr:rowOff>180976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0</xdr:rowOff>
    </xdr:from>
    <xdr:to>
      <xdr:col>23</xdr:col>
      <xdr:colOff>85725</xdr:colOff>
      <xdr:row>24</xdr:row>
      <xdr:rowOff>180975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95250</xdr:colOff>
      <xdr:row>10</xdr:row>
      <xdr:rowOff>152400</xdr:rowOff>
    </xdr:from>
    <xdr:to>
      <xdr:col>22</xdr:col>
      <xdr:colOff>552450</xdr:colOff>
      <xdr:row>23</xdr:row>
      <xdr:rowOff>161926</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723900</xdr:colOff>
      <xdr:row>22</xdr:row>
      <xdr:rowOff>66675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66675</xdr:colOff>
      <xdr:row>0</xdr:row>
      <xdr:rowOff>0</xdr:rowOff>
    </xdr:from>
    <xdr:to>
      <xdr:col>13</xdr:col>
      <xdr:colOff>733424</xdr:colOff>
      <xdr:row>0</xdr:row>
      <xdr:rowOff>295275</xdr:rowOff>
    </xdr:to>
    <xdr:sp macro="" textlink="">
      <xdr:nvSpPr>
        <xdr:cNvPr id="3" name="2 Rectángulo redondeado">
          <a:hlinkClick xmlns:r="http://schemas.openxmlformats.org/officeDocument/2006/relationships" r:id="rId2"/>
        </xdr:cNvPr>
        <xdr:cNvSpPr/>
      </xdr:nvSpPr>
      <xdr:spPr>
        <a:xfrm>
          <a:off x="934402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0</xdr:row>
      <xdr:rowOff>0</xdr:rowOff>
    </xdr:from>
    <xdr:to>
      <xdr:col>13</xdr:col>
      <xdr:colOff>733424</xdr:colOff>
      <xdr:row>0</xdr:row>
      <xdr:rowOff>295275</xdr:rowOff>
    </xdr:to>
    <xdr:sp macro="" textlink="">
      <xdr:nvSpPr>
        <xdr:cNvPr id="2" name="1 Rectángulo redondeado">
          <a:hlinkClick xmlns:r="http://schemas.openxmlformats.org/officeDocument/2006/relationships" r:id="rId1"/>
        </xdr:cNvPr>
        <xdr:cNvSpPr/>
      </xdr:nvSpPr>
      <xdr:spPr>
        <a:xfrm>
          <a:off x="9210675" y="0"/>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xdr:col>
      <xdr:colOff>0</xdr:colOff>
      <xdr:row>0</xdr:row>
      <xdr:rowOff>314324</xdr:rowOff>
    </xdr:from>
    <xdr:to>
      <xdr:col>9</xdr:col>
      <xdr:colOff>723900</xdr:colOff>
      <xdr:row>25</xdr:row>
      <xdr:rowOff>9524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9</xdr:col>
      <xdr:colOff>742950</xdr:colOff>
      <xdr:row>24</xdr:row>
      <xdr:rowOff>161925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704849</xdr:colOff>
      <xdr:row>1</xdr:row>
      <xdr:rowOff>66675</xdr:rowOff>
    </xdr:from>
    <xdr:to>
      <xdr:col>9</xdr:col>
      <xdr:colOff>657224</xdr:colOff>
      <xdr:row>24</xdr:row>
      <xdr:rowOff>152401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9</xdr:col>
      <xdr:colOff>733425</xdr:colOff>
      <xdr:row>22</xdr:row>
      <xdr:rowOff>85725</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01150" y="9525"/>
          <a:ext cx="1428749" cy="295275"/>
        </a:xfrm>
        <a:prstGeom prst="roundRect">
          <a:avLst/>
        </a:prstGeom>
        <a:solidFill>
          <a:schemeClr val="accent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12</xdr:col>
      <xdr:colOff>57150</xdr:colOff>
      <xdr:row>0</xdr:row>
      <xdr:rowOff>9525</xdr:rowOff>
    </xdr:from>
    <xdr:to>
      <xdr:col>13</xdr:col>
      <xdr:colOff>723899</xdr:colOff>
      <xdr:row>0</xdr:row>
      <xdr:rowOff>304800</xdr:rowOff>
    </xdr:to>
    <xdr:sp macro="" textlink="">
      <xdr:nvSpPr>
        <xdr:cNvPr id="3" name="2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0</xdr:col>
      <xdr:colOff>762000</xdr:colOff>
      <xdr:row>0</xdr:row>
      <xdr:rowOff>314325</xdr:rowOff>
    </xdr:from>
    <xdr:to>
      <xdr:col>9</xdr:col>
      <xdr:colOff>733425</xdr:colOff>
      <xdr:row>22</xdr:row>
      <xdr:rowOff>161925</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1</xdr:row>
      <xdr:rowOff>28575</xdr:rowOff>
    </xdr:from>
    <xdr:to>
      <xdr:col>10</xdr:col>
      <xdr:colOff>0</xdr:colOff>
      <xdr:row>22</xdr:row>
      <xdr:rowOff>85725</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0</xdr:row>
      <xdr:rowOff>9525</xdr:rowOff>
    </xdr:from>
    <xdr:to>
      <xdr:col>13</xdr:col>
      <xdr:colOff>723899</xdr:colOff>
      <xdr:row>0</xdr:row>
      <xdr:rowOff>304800</xdr:rowOff>
    </xdr:to>
    <xdr:sp macro="" textlink="">
      <xdr:nvSpPr>
        <xdr:cNvPr id="4" name="3 Rectángulo redondeado">
          <a:hlinkClick xmlns:r="http://schemas.openxmlformats.org/officeDocument/2006/relationships" r:id="rId2"/>
        </xdr:cNvPr>
        <xdr:cNvSpPr/>
      </xdr:nvSpPr>
      <xdr:spPr>
        <a:xfrm>
          <a:off x="9201150"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57150</xdr:colOff>
      <xdr:row>0</xdr:row>
      <xdr:rowOff>9525</xdr:rowOff>
    </xdr:from>
    <xdr:to>
      <xdr:col>13</xdr:col>
      <xdr:colOff>723899</xdr:colOff>
      <xdr:row>0</xdr:row>
      <xdr:rowOff>304800</xdr:rowOff>
    </xdr:to>
    <xdr:sp macro="" textlink="">
      <xdr:nvSpPr>
        <xdr:cNvPr id="2" name="1 Rectángulo redondeado">
          <a:hlinkClick xmlns:r="http://schemas.openxmlformats.org/officeDocument/2006/relationships" r:id="rId1"/>
        </xdr:cNvPr>
        <xdr:cNvSpPr/>
      </xdr:nvSpPr>
      <xdr:spPr>
        <a:xfrm>
          <a:off x="9267825" y="9525"/>
          <a:ext cx="1428749" cy="295275"/>
        </a:xfrm>
        <a:prstGeom prst="roundRect">
          <a:avLst/>
        </a:prstGeom>
        <a:solidFill>
          <a:schemeClr val="accent6"/>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C" sz="1200" b="0">
              <a:solidFill>
                <a:schemeClr val="bg1"/>
              </a:solidFill>
              <a:latin typeface="Century Gothic" pitchFamily="34" charset="0"/>
              <a:ea typeface="Arial Unicode MS" pitchFamily="34" charset="-128"/>
              <a:cs typeface="Arial Unicode MS" pitchFamily="34" charset="-128"/>
            </a:rPr>
            <a:t>INICIO</a:t>
          </a:r>
        </a:p>
      </xdr:txBody>
    </xdr:sp>
    <xdr:clientData/>
  </xdr:twoCellAnchor>
  <xdr:twoCellAnchor>
    <xdr:from>
      <xdr:col>14</xdr:col>
      <xdr:colOff>57150</xdr:colOff>
      <xdr:row>1</xdr:row>
      <xdr:rowOff>66675</xdr:rowOff>
    </xdr:from>
    <xdr:to>
      <xdr:col>22</xdr:col>
      <xdr:colOff>733425</xdr:colOff>
      <xdr:row>25</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1</xdr:rowOff>
    </xdr:from>
    <xdr:to>
      <xdr:col>9</xdr:col>
      <xdr:colOff>733425</xdr:colOff>
      <xdr:row>22</xdr:row>
      <xdr:rowOff>152401</xdr:rowOff>
    </xdr:to>
    <xdr:graphicFrame macro="">
      <xdr:nvGraphicFramePr>
        <xdr:cNvPr id="4"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showRowColHeaders="0" tabSelected="1" zoomScaleNormal="100" workbookViewId="0">
      <pane ySplit="1" topLeftCell="A2" activePane="bottomLeft" state="frozen"/>
      <selection pane="bottomLeft"/>
    </sheetView>
  </sheetViews>
  <sheetFormatPr baseColWidth="10" defaultRowHeight="15"/>
  <cols>
    <col min="7" max="7" width="11.42578125" style="83"/>
  </cols>
  <sheetData>
    <row r="1" spans="1:26" s="20" customFormat="1" ht="30" customHeight="1">
      <c r="A1" s="191" t="s">
        <v>177</v>
      </c>
      <c r="B1" s="192"/>
      <c r="C1" s="192"/>
      <c r="D1" s="192"/>
      <c r="E1" s="192"/>
      <c r="F1" s="192"/>
      <c r="G1" s="192"/>
      <c r="H1" s="192"/>
      <c r="I1" s="192"/>
      <c r="J1" s="224"/>
      <c r="K1" s="225"/>
      <c r="L1" s="226"/>
      <c r="M1" s="97"/>
      <c r="N1" s="97"/>
      <c r="O1" s="97"/>
      <c r="P1" s="97"/>
      <c r="Q1" s="97"/>
      <c r="R1" s="97"/>
      <c r="S1" s="97"/>
      <c r="T1" s="97"/>
      <c r="U1" s="97"/>
      <c r="V1" s="97"/>
      <c r="W1" s="97"/>
      <c r="X1" s="97"/>
      <c r="Y1" s="97"/>
      <c r="Z1" s="97"/>
    </row>
    <row r="2" spans="1:26" ht="15.75" thickBot="1"/>
    <row r="3" spans="1:26" ht="16.5" thickTop="1" thickBot="1">
      <c r="G3" s="227">
        <f>+'1.1.0'!I31</f>
        <v>62585.56</v>
      </c>
      <c r="H3" s="220" t="s">
        <v>125</v>
      </c>
      <c r="I3" s="221"/>
    </row>
    <row r="4" spans="1:26" ht="16.5" thickTop="1" thickBot="1">
      <c r="A4" t="s">
        <v>0</v>
      </c>
      <c r="G4" s="227"/>
      <c r="H4" s="220"/>
      <c r="I4" s="221"/>
    </row>
    <row r="5" spans="1:26" ht="16.5" thickTop="1" thickBot="1">
      <c r="G5" s="219" t="s">
        <v>126</v>
      </c>
      <c r="H5" s="220" t="s">
        <v>127</v>
      </c>
      <c r="I5" s="221"/>
    </row>
    <row r="6" spans="1:26" ht="16.5" thickTop="1" thickBot="1">
      <c r="G6" s="219"/>
      <c r="H6" s="220"/>
      <c r="I6" s="221"/>
    </row>
    <row r="7" spans="1:26" ht="16.5" customHeight="1" thickTop="1" thickBot="1">
      <c r="G7" s="215" t="s">
        <v>126</v>
      </c>
      <c r="H7" s="216" t="s">
        <v>128</v>
      </c>
      <c r="I7" s="217"/>
    </row>
    <row r="8" spans="1:26" ht="16.5" thickTop="1" thickBot="1">
      <c r="G8" s="215"/>
      <c r="H8" s="216"/>
      <c r="I8" s="217"/>
    </row>
    <row r="9" spans="1:26" ht="16.5" customHeight="1" thickTop="1" thickBot="1">
      <c r="G9" s="215" t="s">
        <v>126</v>
      </c>
      <c r="H9" s="216" t="s">
        <v>129</v>
      </c>
      <c r="I9" s="217"/>
    </row>
    <row r="10" spans="1:26" ht="16.5" thickTop="1" thickBot="1">
      <c r="G10" s="215"/>
      <c r="H10" s="216"/>
      <c r="I10" s="217"/>
    </row>
    <row r="11" spans="1:26" ht="16.5" customHeight="1" thickTop="1" thickBot="1">
      <c r="G11" s="222">
        <f>+'1.1.5'!M30</f>
        <v>2018.8890322580644</v>
      </c>
      <c r="H11" s="216" t="s">
        <v>130</v>
      </c>
      <c r="I11" s="217"/>
    </row>
    <row r="12" spans="1:26" ht="16.5" thickTop="1" thickBot="1">
      <c r="G12" s="222"/>
      <c r="H12" s="216"/>
      <c r="I12" s="217"/>
    </row>
    <row r="13" spans="1:26" ht="16.5" thickTop="1" thickBot="1">
      <c r="G13" s="218">
        <f>+'5.1.9'!C30</f>
        <v>216.86840000000001</v>
      </c>
      <c r="H13" s="220" t="s">
        <v>125</v>
      </c>
      <c r="I13" s="221"/>
    </row>
    <row r="14" spans="1:26" ht="16.5" thickTop="1" thickBot="1">
      <c r="G14" s="219"/>
      <c r="H14" s="220"/>
      <c r="I14" s="221"/>
    </row>
    <row r="15" spans="1:26" ht="16.5" thickTop="1" thickBot="1">
      <c r="G15" s="222">
        <f>+'1.1.10'!E30</f>
        <v>29007.460225000174</v>
      </c>
      <c r="H15" s="220" t="s">
        <v>131</v>
      </c>
      <c r="I15" s="221"/>
    </row>
    <row r="16" spans="1:26" ht="16.5" thickTop="1" thickBot="1">
      <c r="G16" s="222"/>
      <c r="H16" s="220"/>
      <c r="I16" s="221"/>
    </row>
    <row r="17" spans="7:9" ht="16.5" thickTop="1" thickBot="1">
      <c r="G17" s="223">
        <f>+'3.1.2'!C30</f>
        <v>0.76203296703296697</v>
      </c>
      <c r="H17" s="216" t="s">
        <v>132</v>
      </c>
      <c r="I17" s="217"/>
    </row>
    <row r="18" spans="7:9" ht="16.5" thickTop="1" thickBot="1">
      <c r="G18" s="223"/>
      <c r="H18" s="216"/>
      <c r="I18" s="217"/>
    </row>
    <row r="19" spans="7:9" ht="16.5" thickTop="1" thickBot="1">
      <c r="G19" s="215">
        <f>+'3.1.4'!F37</f>
        <v>141</v>
      </c>
      <c r="H19" s="216" t="s">
        <v>146</v>
      </c>
      <c r="I19" s="217"/>
    </row>
    <row r="20" spans="7:9" ht="16.5" thickTop="1" thickBot="1">
      <c r="G20" s="215"/>
      <c r="H20" s="216"/>
      <c r="I20" s="217"/>
    </row>
    <row r="21" spans="7:9" ht="15.75" thickTop="1"/>
  </sheetData>
  <mergeCells count="19">
    <mergeCell ref="J1:L1"/>
    <mergeCell ref="G3:G4"/>
    <mergeCell ref="H3:I4"/>
    <mergeCell ref="G5:G6"/>
    <mergeCell ref="H5:I6"/>
    <mergeCell ref="G7:G8"/>
    <mergeCell ref="H7:I8"/>
    <mergeCell ref="G9:G10"/>
    <mergeCell ref="H9:I10"/>
    <mergeCell ref="G11:G12"/>
    <mergeCell ref="H11:I12"/>
    <mergeCell ref="G19:G20"/>
    <mergeCell ref="H19:I20"/>
    <mergeCell ref="G13:G14"/>
    <mergeCell ref="H13:I14"/>
    <mergeCell ref="G15:G16"/>
    <mergeCell ref="H15:I16"/>
    <mergeCell ref="G17:G18"/>
    <mergeCell ref="H17:I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showGridLines="0" showRowColHeaders="0" workbookViewId="0">
      <pane ySplit="1" topLeftCell="A2" activePane="bottomLeft" state="frozen"/>
      <selection sqref="A1:L1"/>
      <selection pane="bottomLeft" activeCell="A21" sqref="A21"/>
    </sheetView>
  </sheetViews>
  <sheetFormatPr baseColWidth="10" defaultRowHeight="15"/>
  <cols>
    <col min="1" max="1" width="11.42578125" style="83" customWidth="1"/>
    <col min="2" max="2" width="11.42578125" style="83"/>
    <col min="3" max="3" width="13.28515625" style="83" customWidth="1"/>
    <col min="4" max="16384" width="11.42578125" style="83"/>
  </cols>
  <sheetData>
    <row r="1" spans="1:20" s="111" customFormat="1" ht="24.95" customHeight="1">
      <c r="A1" s="207" t="s">
        <v>174</v>
      </c>
      <c r="B1" s="208"/>
      <c r="C1" s="208"/>
      <c r="D1" s="208"/>
      <c r="E1" s="208"/>
      <c r="F1" s="208"/>
      <c r="G1" s="208"/>
      <c r="H1" s="208"/>
      <c r="I1" s="208"/>
      <c r="J1" s="208"/>
      <c r="K1" s="208"/>
      <c r="L1" s="209"/>
      <c r="M1" s="326"/>
      <c r="N1" s="326"/>
      <c r="O1" s="207" t="s">
        <v>175</v>
      </c>
      <c r="P1" s="112"/>
      <c r="Q1" s="112"/>
      <c r="R1" s="112"/>
      <c r="S1" s="112"/>
      <c r="T1" s="112"/>
    </row>
    <row r="2" spans="1:20" ht="15" customHeight="1">
      <c r="K2" s="310" t="s">
        <v>153</v>
      </c>
      <c r="L2" s="310"/>
      <c r="M2" s="327"/>
      <c r="N2" s="327"/>
      <c r="O2" s="166"/>
      <c r="P2" s="166"/>
      <c r="Q2" s="166"/>
      <c r="R2" s="166"/>
      <c r="S2" s="166"/>
      <c r="T2" s="166"/>
    </row>
    <row r="3" spans="1:20">
      <c r="K3" s="310"/>
      <c r="L3" s="310"/>
      <c r="M3" s="310"/>
      <c r="N3" s="310"/>
      <c r="O3" s="166"/>
      <c r="P3" s="166"/>
      <c r="Q3" s="166"/>
      <c r="R3" s="166"/>
      <c r="S3" s="166"/>
      <c r="T3" s="166"/>
    </row>
    <row r="4" spans="1:20">
      <c r="K4" s="310"/>
      <c r="L4" s="310"/>
      <c r="M4" s="310"/>
      <c r="N4" s="310"/>
      <c r="O4" s="166"/>
      <c r="P4" s="166"/>
      <c r="Q4" s="166"/>
      <c r="R4" s="166"/>
      <c r="S4" s="166"/>
      <c r="T4" s="166"/>
    </row>
    <row r="5" spans="1:20">
      <c r="K5" s="310"/>
      <c r="L5" s="310"/>
      <c r="M5" s="310"/>
      <c r="N5" s="310"/>
      <c r="O5" s="166"/>
      <c r="P5" s="166"/>
      <c r="Q5" s="166"/>
      <c r="R5" s="166"/>
      <c r="S5" s="166"/>
      <c r="T5" s="166"/>
    </row>
    <row r="6" spans="1:20">
      <c r="K6" s="310"/>
      <c r="L6" s="310"/>
      <c r="M6" s="310"/>
      <c r="N6" s="310"/>
      <c r="O6" s="166"/>
      <c r="P6" s="166"/>
      <c r="Q6" s="166"/>
      <c r="R6" s="166"/>
      <c r="S6" s="166"/>
      <c r="T6" s="166"/>
    </row>
    <row r="7" spans="1:20">
      <c r="K7" s="310"/>
      <c r="L7" s="310"/>
      <c r="M7" s="310"/>
      <c r="N7" s="310"/>
    </row>
    <row r="8" spans="1:20">
      <c r="K8" s="310"/>
      <c r="L8" s="310"/>
      <c r="M8" s="310"/>
      <c r="N8" s="310"/>
    </row>
    <row r="9" spans="1:20">
      <c r="K9" s="310"/>
      <c r="L9" s="310"/>
      <c r="M9" s="310"/>
      <c r="N9" s="310"/>
    </row>
    <row r="10" spans="1:20">
      <c r="K10" s="310"/>
      <c r="L10" s="310"/>
      <c r="M10" s="310"/>
      <c r="N10" s="310"/>
    </row>
    <row r="11" spans="1:20">
      <c r="K11" s="310"/>
      <c r="L11" s="310"/>
      <c r="M11" s="310"/>
      <c r="N11" s="310"/>
    </row>
    <row r="12" spans="1:20">
      <c r="K12" s="310"/>
      <c r="L12" s="310"/>
      <c r="M12" s="310"/>
      <c r="N12" s="310"/>
    </row>
    <row r="13" spans="1:20">
      <c r="K13" s="310"/>
      <c r="L13" s="310"/>
      <c r="M13" s="310"/>
      <c r="N13" s="310"/>
      <c r="Q13" s="83" t="s">
        <v>0</v>
      </c>
    </row>
    <row r="14" spans="1:20">
      <c r="K14" s="310"/>
      <c r="L14" s="310"/>
      <c r="M14" s="310"/>
      <c r="N14" s="310"/>
    </row>
    <row r="15" spans="1:20">
      <c r="K15" s="310"/>
      <c r="L15" s="310"/>
      <c r="M15" s="310"/>
      <c r="N15" s="310"/>
    </row>
    <row r="16" spans="1:20">
      <c r="K16" s="310"/>
      <c r="L16" s="310"/>
      <c r="M16" s="310"/>
      <c r="N16" s="310"/>
    </row>
    <row r="17" spans="2:30">
      <c r="K17" s="310"/>
      <c r="L17" s="310"/>
      <c r="M17" s="310"/>
      <c r="N17" s="310"/>
    </row>
    <row r="18" spans="2:30">
      <c r="K18" s="310"/>
      <c r="L18" s="310"/>
      <c r="M18" s="310"/>
      <c r="N18" s="310"/>
    </row>
    <row r="19" spans="2:30">
      <c r="K19" s="310"/>
      <c r="L19" s="310"/>
      <c r="M19" s="310"/>
      <c r="N19" s="310"/>
    </row>
    <row r="20" spans="2:30">
      <c r="K20" s="310"/>
      <c r="L20" s="310"/>
      <c r="M20" s="310"/>
      <c r="N20" s="310"/>
    </row>
    <row r="21" spans="2:30">
      <c r="K21" s="310"/>
      <c r="L21" s="310"/>
      <c r="M21" s="310"/>
      <c r="N21" s="310"/>
    </row>
    <row r="22" spans="2:30">
      <c r="K22" s="310"/>
      <c r="L22" s="310"/>
      <c r="M22" s="310"/>
      <c r="N22" s="310"/>
    </row>
    <row r="23" spans="2:30">
      <c r="K23" s="310"/>
      <c r="L23" s="310"/>
      <c r="M23" s="310"/>
      <c r="N23" s="310"/>
    </row>
    <row r="24" spans="2:30">
      <c r="K24" s="310"/>
      <c r="L24" s="310"/>
      <c r="M24" s="310"/>
      <c r="N24" s="310"/>
    </row>
    <row r="25" spans="2:30">
      <c r="K25" s="310"/>
      <c r="L25" s="310"/>
      <c r="M25" s="310"/>
      <c r="N25" s="310"/>
    </row>
    <row r="27" spans="2:30">
      <c r="B27" s="324">
        <v>2018</v>
      </c>
      <c r="C27" s="325"/>
      <c r="D27" s="60" t="s">
        <v>133</v>
      </c>
      <c r="E27" s="60" t="s">
        <v>134</v>
      </c>
      <c r="F27" s="60" t="s">
        <v>135</v>
      </c>
      <c r="G27" s="60" t="s">
        <v>136</v>
      </c>
      <c r="H27" s="60" t="s">
        <v>137</v>
      </c>
      <c r="I27" s="60" t="s">
        <v>138</v>
      </c>
      <c r="J27" s="60" t="s">
        <v>139</v>
      </c>
      <c r="K27" s="60" t="s">
        <v>140</v>
      </c>
      <c r="L27" s="60" t="s">
        <v>141</v>
      </c>
      <c r="M27" s="60" t="s">
        <v>142</v>
      </c>
      <c r="N27" s="60" t="s">
        <v>143</v>
      </c>
      <c r="O27" s="60" t="s">
        <v>144</v>
      </c>
      <c r="Q27" s="324">
        <v>2018</v>
      </c>
      <c r="R27" s="325"/>
      <c r="S27" s="60" t="s">
        <v>133</v>
      </c>
      <c r="T27" s="60" t="s">
        <v>134</v>
      </c>
      <c r="U27" s="60" t="s">
        <v>135</v>
      </c>
      <c r="V27" s="60" t="s">
        <v>136</v>
      </c>
      <c r="W27" s="60" t="s">
        <v>137</v>
      </c>
      <c r="X27" s="60" t="s">
        <v>138</v>
      </c>
      <c r="Y27" s="60" t="s">
        <v>139</v>
      </c>
      <c r="Z27" s="60" t="s">
        <v>140</v>
      </c>
      <c r="AA27" s="60" t="s">
        <v>141</v>
      </c>
      <c r="AB27" s="60" t="s">
        <v>142</v>
      </c>
      <c r="AC27" s="60" t="s">
        <v>143</v>
      </c>
      <c r="AD27" s="60" t="s">
        <v>144</v>
      </c>
    </row>
    <row r="28" spans="2:30" ht="15.75">
      <c r="B28" s="167" t="s">
        <v>113</v>
      </c>
      <c r="C28" s="168"/>
      <c r="D28" s="170">
        <v>2</v>
      </c>
      <c r="E28" s="170">
        <v>2</v>
      </c>
      <c r="F28" s="170">
        <v>2</v>
      </c>
      <c r="G28" s="170"/>
      <c r="H28" s="170"/>
      <c r="I28" s="170"/>
      <c r="J28" s="170"/>
      <c r="K28" s="170"/>
      <c r="L28" s="170"/>
      <c r="M28" s="170"/>
      <c r="N28" s="170"/>
      <c r="O28" s="170"/>
      <c r="Q28" s="167" t="s">
        <v>103</v>
      </c>
      <c r="R28" s="168"/>
      <c r="S28" s="170">
        <v>2</v>
      </c>
      <c r="T28" s="170">
        <v>2</v>
      </c>
      <c r="U28" s="170">
        <v>2</v>
      </c>
      <c r="V28" s="170"/>
      <c r="W28" s="170"/>
      <c r="X28" s="170"/>
      <c r="Y28" s="170"/>
      <c r="Z28" s="170"/>
      <c r="AA28" s="170"/>
      <c r="AB28" s="170"/>
      <c r="AC28" s="170"/>
      <c r="AD28" s="170"/>
    </row>
    <row r="29" spans="2:30" ht="15.75">
      <c r="B29" s="167" t="s">
        <v>101</v>
      </c>
      <c r="C29" s="168"/>
      <c r="D29" s="170">
        <v>5</v>
      </c>
      <c r="E29" s="170">
        <v>5</v>
      </c>
      <c r="F29" s="170">
        <v>5</v>
      </c>
      <c r="G29" s="170"/>
      <c r="H29" s="170"/>
      <c r="I29" s="170"/>
      <c r="J29" s="170"/>
      <c r="K29" s="170"/>
      <c r="L29" s="170"/>
      <c r="M29" s="170"/>
      <c r="N29" s="170"/>
      <c r="O29" s="170"/>
      <c r="P29" s="83" t="s">
        <v>0</v>
      </c>
      <c r="Q29" s="167" t="s">
        <v>108</v>
      </c>
      <c r="R29" s="168"/>
      <c r="S29" s="170">
        <v>2</v>
      </c>
      <c r="T29" s="170">
        <v>2</v>
      </c>
      <c r="U29" s="170">
        <v>2</v>
      </c>
      <c r="V29" s="170"/>
      <c r="W29" s="170"/>
      <c r="X29" s="170"/>
      <c r="Y29" s="170"/>
      <c r="Z29" s="170"/>
      <c r="AA29" s="170"/>
      <c r="AB29" s="170"/>
      <c r="AC29" s="170"/>
      <c r="AD29" s="170"/>
    </row>
    <row r="30" spans="2:30" ht="15.75">
      <c r="B30" s="167" t="s">
        <v>109</v>
      </c>
      <c r="C30" s="168"/>
      <c r="D30" s="170">
        <v>10</v>
      </c>
      <c r="E30" s="170">
        <v>10</v>
      </c>
      <c r="F30" s="170">
        <v>10</v>
      </c>
      <c r="G30" s="170"/>
      <c r="H30" s="170"/>
      <c r="I30" s="170"/>
      <c r="J30" s="170"/>
      <c r="K30" s="170"/>
      <c r="L30" s="170"/>
      <c r="M30" s="170"/>
      <c r="N30" s="170"/>
      <c r="O30" s="170"/>
      <c r="Q30" s="167" t="s">
        <v>114</v>
      </c>
      <c r="R30" s="168"/>
      <c r="S30" s="170">
        <v>2</v>
      </c>
      <c r="T30" s="170">
        <v>2</v>
      </c>
      <c r="U30" s="170">
        <v>2</v>
      </c>
      <c r="V30" s="170"/>
      <c r="W30" s="170"/>
      <c r="X30" s="170"/>
      <c r="Y30" s="170"/>
      <c r="Z30" s="170"/>
      <c r="AA30" s="170"/>
      <c r="AB30" s="170"/>
      <c r="AC30" s="170"/>
      <c r="AD30" s="170"/>
    </row>
    <row r="31" spans="2:30" ht="15.75">
      <c r="B31" s="167" t="s">
        <v>3</v>
      </c>
      <c r="C31" s="168"/>
      <c r="D31" s="170">
        <v>12</v>
      </c>
      <c r="E31" s="170">
        <v>12</v>
      </c>
      <c r="F31" s="170">
        <v>12</v>
      </c>
      <c r="G31" s="170"/>
      <c r="H31" s="170"/>
      <c r="I31" s="170"/>
      <c r="J31" s="170"/>
      <c r="K31" s="170"/>
      <c r="L31" s="170"/>
      <c r="M31" s="170"/>
      <c r="N31" s="170"/>
      <c r="O31" s="170"/>
      <c r="Q31" s="167" t="s">
        <v>104</v>
      </c>
      <c r="R31" s="168"/>
      <c r="S31" s="170">
        <v>3</v>
      </c>
      <c r="T31" s="170">
        <v>3</v>
      </c>
      <c r="U31" s="170">
        <v>3</v>
      </c>
      <c r="V31" s="170"/>
      <c r="W31" s="170"/>
      <c r="X31" s="170"/>
      <c r="Y31" s="170"/>
      <c r="Z31" s="170"/>
      <c r="AA31" s="170"/>
      <c r="AB31" s="170"/>
      <c r="AC31" s="170"/>
      <c r="AD31" s="170"/>
    </row>
    <row r="32" spans="2:30" ht="15.75">
      <c r="B32" s="167" t="s">
        <v>147</v>
      </c>
      <c r="C32" s="168"/>
      <c r="D32" s="170">
        <v>13</v>
      </c>
      <c r="E32" s="170">
        <v>13</v>
      </c>
      <c r="F32" s="170">
        <v>13</v>
      </c>
      <c r="G32" s="170"/>
      <c r="H32" s="170"/>
      <c r="I32" s="170"/>
      <c r="J32" s="170"/>
      <c r="K32" s="170"/>
      <c r="L32" s="170"/>
      <c r="M32" s="170"/>
      <c r="N32" s="170"/>
      <c r="O32" s="170"/>
      <c r="Q32" s="167" t="s">
        <v>107</v>
      </c>
      <c r="R32" s="168"/>
      <c r="S32" s="170">
        <v>3</v>
      </c>
      <c r="T32" s="170">
        <v>3</v>
      </c>
      <c r="U32" s="170">
        <v>3</v>
      </c>
      <c r="V32" s="170"/>
      <c r="W32" s="170"/>
      <c r="X32" s="170"/>
      <c r="Y32" s="170"/>
      <c r="Z32" s="170"/>
      <c r="AA32" s="170"/>
      <c r="AB32" s="170"/>
      <c r="AC32" s="170"/>
      <c r="AD32" s="170"/>
    </row>
    <row r="33" spans="1:30" ht="15.75">
      <c r="B33" s="167" t="s">
        <v>110</v>
      </c>
      <c r="C33" s="168"/>
      <c r="D33" s="170">
        <v>19</v>
      </c>
      <c r="E33" s="170">
        <v>19</v>
      </c>
      <c r="F33" s="170">
        <v>19</v>
      </c>
      <c r="G33" s="170"/>
      <c r="H33" s="170"/>
      <c r="I33" s="170"/>
      <c r="J33" s="170"/>
      <c r="K33" s="170"/>
      <c r="L33" s="170"/>
      <c r="M33" s="170"/>
      <c r="N33" s="170"/>
      <c r="O33" s="170"/>
      <c r="Q33" s="167" t="s">
        <v>106</v>
      </c>
      <c r="R33" s="168"/>
      <c r="S33" s="170">
        <v>7</v>
      </c>
      <c r="T33" s="170">
        <v>7</v>
      </c>
      <c r="U33" s="170">
        <v>7</v>
      </c>
      <c r="V33" s="170"/>
      <c r="W33" s="170"/>
      <c r="X33" s="170"/>
      <c r="Y33" s="170"/>
      <c r="Z33" s="170"/>
      <c r="AA33" s="170"/>
      <c r="AB33" s="170"/>
      <c r="AC33" s="170"/>
      <c r="AD33" s="170"/>
    </row>
    <row r="34" spans="1:30" ht="15.75">
      <c r="B34" s="167" t="s">
        <v>112</v>
      </c>
      <c r="C34" s="168"/>
      <c r="D34" s="170">
        <v>23</v>
      </c>
      <c r="E34" s="170">
        <v>23</v>
      </c>
      <c r="F34" s="170">
        <v>23</v>
      </c>
      <c r="G34" s="170"/>
      <c r="H34" s="170"/>
      <c r="I34" s="170"/>
      <c r="J34" s="170"/>
      <c r="K34" s="170"/>
      <c r="L34" s="170"/>
      <c r="M34" s="170"/>
      <c r="N34" s="170"/>
      <c r="O34" s="170"/>
      <c r="Q34" s="167" t="s">
        <v>2</v>
      </c>
      <c r="R34" s="168"/>
      <c r="S34" s="170">
        <v>11</v>
      </c>
      <c r="T34" s="170">
        <v>11</v>
      </c>
      <c r="U34" s="170">
        <v>11</v>
      </c>
      <c r="V34" s="170"/>
      <c r="W34" s="170"/>
      <c r="X34" s="170"/>
      <c r="Y34" s="170"/>
      <c r="Z34" s="170"/>
      <c r="AA34" s="170"/>
      <c r="AB34" s="170"/>
      <c r="AC34" s="170"/>
      <c r="AD34" s="170"/>
    </row>
    <row r="35" spans="1:30" ht="15.75">
      <c r="B35" s="167" t="s">
        <v>111</v>
      </c>
      <c r="C35" s="168"/>
      <c r="D35" s="170">
        <v>57</v>
      </c>
      <c r="E35" s="170">
        <v>57</v>
      </c>
      <c r="F35" s="170">
        <v>57</v>
      </c>
      <c r="G35" s="170"/>
      <c r="H35" s="170"/>
      <c r="I35" s="170"/>
      <c r="J35" s="170"/>
      <c r="K35" s="170"/>
      <c r="L35" s="170"/>
      <c r="M35" s="170"/>
      <c r="N35" s="170"/>
      <c r="O35" s="170"/>
      <c r="Q35" s="167" t="s">
        <v>105</v>
      </c>
      <c r="R35" s="168"/>
      <c r="S35" s="170">
        <v>11</v>
      </c>
      <c r="T35" s="170">
        <v>11</v>
      </c>
      <c r="U35" s="170">
        <v>11</v>
      </c>
      <c r="V35" s="170"/>
      <c r="W35" s="170"/>
      <c r="X35" s="170"/>
      <c r="Y35" s="170"/>
      <c r="Z35" s="170"/>
      <c r="AA35" s="170"/>
      <c r="AB35" s="170"/>
      <c r="AC35" s="170"/>
      <c r="AD35" s="170"/>
    </row>
    <row r="36" spans="1:30" ht="15.75">
      <c r="B36" s="167"/>
      <c r="C36" s="168"/>
      <c r="D36" s="170"/>
      <c r="E36" s="170"/>
      <c r="F36" s="170"/>
      <c r="G36" s="170"/>
      <c r="H36" s="170"/>
      <c r="I36" s="170"/>
      <c r="J36" s="170"/>
      <c r="K36" s="170"/>
      <c r="L36" s="194"/>
      <c r="M36" s="170"/>
      <c r="N36" s="170"/>
      <c r="O36" s="170"/>
      <c r="Q36" s="170"/>
      <c r="R36" s="170"/>
      <c r="S36" s="170"/>
      <c r="T36" s="170"/>
      <c r="U36" s="170"/>
      <c r="V36" s="170"/>
      <c r="W36" s="170"/>
      <c r="X36" s="170"/>
      <c r="Y36" s="170"/>
      <c r="Z36" s="170"/>
      <c r="AA36" s="170"/>
      <c r="AB36" s="170"/>
      <c r="AC36" s="170"/>
      <c r="AD36" s="170"/>
    </row>
    <row r="37" spans="1:30" ht="15.75">
      <c r="B37" s="195" t="s">
        <v>1</v>
      </c>
      <c r="C37" s="196"/>
      <c r="D37" s="197">
        <f t="shared" ref="D37:O37" si="0">SUM(D28:D35)</f>
        <v>141</v>
      </c>
      <c r="E37" s="197">
        <f t="shared" si="0"/>
        <v>141</v>
      </c>
      <c r="F37" s="197">
        <f t="shared" si="0"/>
        <v>141</v>
      </c>
      <c r="G37" s="197">
        <f t="shared" si="0"/>
        <v>0</v>
      </c>
      <c r="H37" s="197">
        <f t="shared" si="0"/>
        <v>0</v>
      </c>
      <c r="I37" s="197">
        <f t="shared" si="0"/>
        <v>0</v>
      </c>
      <c r="J37" s="197">
        <f t="shared" si="0"/>
        <v>0</v>
      </c>
      <c r="K37" s="197">
        <f t="shared" si="0"/>
        <v>0</v>
      </c>
      <c r="L37" s="197">
        <f t="shared" si="0"/>
        <v>0</v>
      </c>
      <c r="M37" s="197">
        <f t="shared" si="0"/>
        <v>0</v>
      </c>
      <c r="N37" s="197">
        <f t="shared" si="0"/>
        <v>0</v>
      </c>
      <c r="O37" s="197">
        <f t="shared" si="0"/>
        <v>0</v>
      </c>
      <c r="Q37" s="195" t="s">
        <v>1</v>
      </c>
      <c r="R37" s="196"/>
      <c r="S37" s="197">
        <f>SUM(S28:S36)</f>
        <v>41</v>
      </c>
      <c r="T37" s="197">
        <f t="shared" ref="T37:AD37" si="1">SUM(T28:T36)</f>
        <v>41</v>
      </c>
      <c r="U37" s="197">
        <f t="shared" si="1"/>
        <v>41</v>
      </c>
      <c r="V37" s="197">
        <f t="shared" si="1"/>
        <v>0</v>
      </c>
      <c r="W37" s="197">
        <f t="shared" si="1"/>
        <v>0</v>
      </c>
      <c r="X37" s="197">
        <f t="shared" si="1"/>
        <v>0</v>
      </c>
      <c r="Y37" s="197">
        <f t="shared" si="1"/>
        <v>0</v>
      </c>
      <c r="Z37" s="197">
        <f t="shared" si="1"/>
        <v>0</v>
      </c>
      <c r="AA37" s="197">
        <f t="shared" si="1"/>
        <v>0</v>
      </c>
      <c r="AB37" s="197">
        <f t="shared" si="1"/>
        <v>0</v>
      </c>
      <c r="AC37" s="197">
        <f t="shared" si="1"/>
        <v>0</v>
      </c>
      <c r="AD37" s="197">
        <f t="shared" si="1"/>
        <v>0</v>
      </c>
    </row>
    <row r="38" spans="1:30">
      <c r="A38" s="83" t="s">
        <v>0</v>
      </c>
      <c r="P38" s="83" t="s">
        <v>0</v>
      </c>
    </row>
    <row r="39" spans="1:30">
      <c r="B39" s="328">
        <v>2017</v>
      </c>
      <c r="C39" s="329"/>
      <c r="D39" s="59" t="s">
        <v>133</v>
      </c>
      <c r="E39" s="59" t="s">
        <v>134</v>
      </c>
      <c r="F39" s="59" t="s">
        <v>135</v>
      </c>
      <c r="G39" s="59" t="s">
        <v>136</v>
      </c>
      <c r="H39" s="59" t="s">
        <v>137</v>
      </c>
      <c r="I39" s="59" t="s">
        <v>138</v>
      </c>
      <c r="J39" s="59" t="s">
        <v>139</v>
      </c>
      <c r="K39" s="59" t="s">
        <v>140</v>
      </c>
      <c r="L39" s="59" t="s">
        <v>141</v>
      </c>
      <c r="M39" s="59" t="s">
        <v>142</v>
      </c>
      <c r="N39" s="59" t="s">
        <v>143</v>
      </c>
      <c r="O39" s="59" t="s">
        <v>144</v>
      </c>
    </row>
    <row r="40" spans="1:30" ht="15.75">
      <c r="B40" s="167" t="s">
        <v>101</v>
      </c>
      <c r="C40" s="168"/>
      <c r="D40" s="170">
        <v>5</v>
      </c>
      <c r="E40" s="170">
        <v>5</v>
      </c>
      <c r="F40" s="170">
        <v>5</v>
      </c>
      <c r="G40" s="170">
        <v>5</v>
      </c>
      <c r="H40" s="170">
        <v>5</v>
      </c>
      <c r="I40" s="170">
        <v>5</v>
      </c>
      <c r="J40" s="170">
        <v>5</v>
      </c>
      <c r="K40" s="170">
        <v>5</v>
      </c>
      <c r="L40" s="170">
        <v>5</v>
      </c>
      <c r="M40" s="170">
        <v>5</v>
      </c>
      <c r="N40" s="170">
        <v>5</v>
      </c>
      <c r="O40" s="170">
        <v>5</v>
      </c>
    </row>
    <row r="41" spans="1:30" ht="15.75">
      <c r="B41" s="167" t="s">
        <v>2</v>
      </c>
      <c r="C41" s="168"/>
      <c r="D41" s="170">
        <v>12</v>
      </c>
      <c r="E41" s="170">
        <v>12</v>
      </c>
      <c r="F41" s="170">
        <v>11</v>
      </c>
      <c r="G41" s="170">
        <v>11</v>
      </c>
      <c r="H41" s="170">
        <v>11</v>
      </c>
      <c r="I41" s="170">
        <v>11</v>
      </c>
      <c r="J41" s="170">
        <v>11</v>
      </c>
      <c r="K41" s="170">
        <v>11</v>
      </c>
      <c r="L41" s="170">
        <v>11</v>
      </c>
      <c r="M41" s="170">
        <v>11</v>
      </c>
      <c r="N41" s="170">
        <v>11</v>
      </c>
      <c r="O41" s="170">
        <v>11</v>
      </c>
    </row>
    <row r="42" spans="1:30" ht="15.75">
      <c r="B42" s="167" t="s">
        <v>145</v>
      </c>
      <c r="C42" s="168"/>
      <c r="D42" s="170">
        <v>25</v>
      </c>
      <c r="E42" s="170">
        <v>25</v>
      </c>
      <c r="F42" s="170">
        <v>25</v>
      </c>
      <c r="G42" s="170">
        <v>25</v>
      </c>
      <c r="H42" s="170">
        <v>25</v>
      </c>
      <c r="I42" s="170">
        <v>25</v>
      </c>
      <c r="J42" s="170">
        <v>25</v>
      </c>
      <c r="K42" s="170">
        <v>25</v>
      </c>
      <c r="L42" s="170">
        <v>25</v>
      </c>
      <c r="M42" s="170">
        <v>25</v>
      </c>
      <c r="N42" s="170">
        <v>25</v>
      </c>
      <c r="O42" s="170">
        <v>25</v>
      </c>
    </row>
    <row r="43" spans="1:30" ht="15.75">
      <c r="B43" s="167" t="s">
        <v>55</v>
      </c>
      <c r="C43" s="168"/>
      <c r="D43" s="170">
        <v>14</v>
      </c>
      <c r="E43" s="170">
        <v>14</v>
      </c>
      <c r="F43" s="170">
        <v>13</v>
      </c>
      <c r="G43" s="170">
        <v>13</v>
      </c>
      <c r="H43" s="170">
        <v>13</v>
      </c>
      <c r="I43" s="170">
        <v>13</v>
      </c>
      <c r="J43" s="170">
        <v>13</v>
      </c>
      <c r="K43" s="170">
        <v>13</v>
      </c>
      <c r="L43" s="170">
        <v>13</v>
      </c>
      <c r="M43" s="170">
        <v>13</v>
      </c>
      <c r="N43" s="170">
        <v>13</v>
      </c>
      <c r="O43" s="170">
        <v>13</v>
      </c>
    </row>
    <row r="44" spans="1:30" ht="15.75">
      <c r="B44" s="167" t="s">
        <v>103</v>
      </c>
      <c r="C44" s="168"/>
      <c r="D44" s="170">
        <v>1</v>
      </c>
      <c r="E44" s="170">
        <v>1</v>
      </c>
      <c r="F44" s="170">
        <v>2</v>
      </c>
      <c r="G44" s="170">
        <v>2</v>
      </c>
      <c r="H44" s="170">
        <v>2</v>
      </c>
      <c r="I44" s="170">
        <v>2</v>
      </c>
      <c r="J44" s="170">
        <v>2</v>
      </c>
      <c r="K44" s="170">
        <v>2</v>
      </c>
      <c r="L44" s="170">
        <v>2</v>
      </c>
      <c r="M44" s="170">
        <v>2</v>
      </c>
      <c r="N44" s="170">
        <v>2</v>
      </c>
      <c r="O44" s="170">
        <v>2</v>
      </c>
    </row>
    <row r="45" spans="1:30" ht="15.75">
      <c r="B45" s="167" t="s">
        <v>104</v>
      </c>
      <c r="C45" s="168"/>
      <c r="D45" s="170">
        <v>3</v>
      </c>
      <c r="E45" s="170">
        <v>3</v>
      </c>
      <c r="F45" s="170">
        <v>3</v>
      </c>
      <c r="G45" s="170">
        <v>3</v>
      </c>
      <c r="H45" s="170">
        <v>3</v>
      </c>
      <c r="I45" s="170">
        <v>3</v>
      </c>
      <c r="J45" s="170">
        <v>3</v>
      </c>
      <c r="K45" s="170">
        <v>3</v>
      </c>
      <c r="L45" s="170">
        <v>3</v>
      </c>
      <c r="M45" s="170">
        <v>3</v>
      </c>
      <c r="N45" s="170">
        <v>3</v>
      </c>
      <c r="O45" s="170">
        <v>3</v>
      </c>
    </row>
    <row r="46" spans="1:30" ht="15.75">
      <c r="B46" s="167" t="s">
        <v>105</v>
      </c>
      <c r="C46" s="168"/>
      <c r="D46" s="170">
        <v>11</v>
      </c>
      <c r="E46" s="170">
        <v>11</v>
      </c>
      <c r="F46" s="170">
        <v>11</v>
      </c>
      <c r="G46" s="170">
        <v>11</v>
      </c>
      <c r="H46" s="170">
        <v>11</v>
      </c>
      <c r="I46" s="170">
        <v>11</v>
      </c>
      <c r="J46" s="170">
        <v>11</v>
      </c>
      <c r="K46" s="170">
        <v>11</v>
      </c>
      <c r="L46" s="170">
        <v>11</v>
      </c>
      <c r="M46" s="170">
        <v>11</v>
      </c>
      <c r="N46" s="170">
        <v>11</v>
      </c>
      <c r="O46" s="170">
        <v>11</v>
      </c>
    </row>
    <row r="47" spans="1:30" ht="15.75">
      <c r="B47" s="167" t="s">
        <v>106</v>
      </c>
      <c r="C47" s="168"/>
      <c r="D47" s="170">
        <v>7</v>
      </c>
      <c r="E47" s="170">
        <v>7</v>
      </c>
      <c r="F47" s="170">
        <v>7</v>
      </c>
      <c r="G47" s="170">
        <v>7</v>
      </c>
      <c r="H47" s="170">
        <v>7</v>
      </c>
      <c r="I47" s="170">
        <v>7</v>
      </c>
      <c r="J47" s="170">
        <v>7</v>
      </c>
      <c r="K47" s="170">
        <v>7</v>
      </c>
      <c r="L47" s="170">
        <v>7</v>
      </c>
      <c r="M47" s="170">
        <v>7</v>
      </c>
      <c r="N47" s="170">
        <v>7</v>
      </c>
      <c r="O47" s="170">
        <v>7</v>
      </c>
    </row>
    <row r="48" spans="1:30" ht="15.75">
      <c r="B48" s="167" t="s">
        <v>107</v>
      </c>
      <c r="C48" s="168"/>
      <c r="D48" s="170">
        <v>4</v>
      </c>
      <c r="E48" s="170">
        <v>4</v>
      </c>
      <c r="F48" s="170">
        <v>3</v>
      </c>
      <c r="G48" s="170">
        <v>3</v>
      </c>
      <c r="H48" s="170">
        <v>3</v>
      </c>
      <c r="I48" s="170">
        <v>3</v>
      </c>
      <c r="J48" s="170">
        <v>3</v>
      </c>
      <c r="K48" s="170">
        <v>3</v>
      </c>
      <c r="L48" s="170">
        <v>3</v>
      </c>
      <c r="M48" s="170">
        <v>3</v>
      </c>
      <c r="N48" s="170">
        <v>3</v>
      </c>
      <c r="O48" s="170">
        <v>3</v>
      </c>
    </row>
    <row r="49" spans="2:15" ht="15.75">
      <c r="B49" s="167" t="s">
        <v>108</v>
      </c>
      <c r="C49" s="168"/>
      <c r="D49" s="170">
        <v>2</v>
      </c>
      <c r="E49" s="170">
        <v>2</v>
      </c>
      <c r="F49" s="170">
        <v>2</v>
      </c>
      <c r="G49" s="170">
        <v>2</v>
      </c>
      <c r="H49" s="170">
        <v>2</v>
      </c>
      <c r="I49" s="170">
        <v>2</v>
      </c>
      <c r="J49" s="170">
        <v>2</v>
      </c>
      <c r="K49" s="170">
        <v>2</v>
      </c>
      <c r="L49" s="170">
        <v>2</v>
      </c>
      <c r="M49" s="170">
        <v>2</v>
      </c>
      <c r="N49" s="170">
        <v>2</v>
      </c>
      <c r="O49" s="170">
        <v>2</v>
      </c>
    </row>
    <row r="50" spans="2:15" ht="15.75">
      <c r="B50" s="167" t="s">
        <v>109</v>
      </c>
      <c r="C50" s="168"/>
      <c r="D50" s="170">
        <v>10</v>
      </c>
      <c r="E50" s="170">
        <v>10</v>
      </c>
      <c r="F50" s="170">
        <v>10</v>
      </c>
      <c r="G50" s="170">
        <v>10</v>
      </c>
      <c r="H50" s="170">
        <v>10</v>
      </c>
      <c r="I50" s="170">
        <v>10</v>
      </c>
      <c r="J50" s="170">
        <v>10</v>
      </c>
      <c r="K50" s="170">
        <v>10</v>
      </c>
      <c r="L50" s="170">
        <v>10</v>
      </c>
      <c r="M50" s="170">
        <v>10</v>
      </c>
      <c r="N50" s="170">
        <v>10</v>
      </c>
      <c r="O50" s="170">
        <v>10</v>
      </c>
    </row>
    <row r="51" spans="2:15" ht="15.75">
      <c r="B51" s="167" t="s">
        <v>110</v>
      </c>
      <c r="C51" s="168"/>
      <c r="D51" s="170">
        <v>19</v>
      </c>
      <c r="E51" s="170">
        <v>19</v>
      </c>
      <c r="F51" s="170">
        <v>19</v>
      </c>
      <c r="G51" s="170">
        <v>19</v>
      </c>
      <c r="H51" s="170">
        <v>19</v>
      </c>
      <c r="I51" s="170">
        <v>19</v>
      </c>
      <c r="J51" s="170">
        <v>19</v>
      </c>
      <c r="K51" s="170">
        <v>19</v>
      </c>
      <c r="L51" s="170">
        <v>19</v>
      </c>
      <c r="M51" s="170">
        <v>19</v>
      </c>
      <c r="N51" s="170">
        <v>19</v>
      </c>
      <c r="O51" s="170">
        <v>19</v>
      </c>
    </row>
    <row r="52" spans="2:15" ht="15.75">
      <c r="B52" s="167" t="s">
        <v>111</v>
      </c>
      <c r="C52" s="168"/>
      <c r="D52" s="170">
        <v>61</v>
      </c>
      <c r="E52" s="170">
        <v>61</v>
      </c>
      <c r="F52" s="170">
        <v>57</v>
      </c>
      <c r="G52" s="170">
        <v>57</v>
      </c>
      <c r="H52" s="170">
        <v>57</v>
      </c>
      <c r="I52" s="170">
        <v>57</v>
      </c>
      <c r="J52" s="170">
        <v>57</v>
      </c>
      <c r="K52" s="170">
        <v>57</v>
      </c>
      <c r="L52" s="170">
        <v>57</v>
      </c>
      <c r="M52" s="170">
        <v>57</v>
      </c>
      <c r="N52" s="170">
        <v>57</v>
      </c>
      <c r="O52" s="170">
        <v>57</v>
      </c>
    </row>
    <row r="53" spans="2:15" ht="15.75">
      <c r="B53" s="167" t="s">
        <v>112</v>
      </c>
      <c r="C53" s="168"/>
      <c r="D53" s="170">
        <v>23</v>
      </c>
      <c r="E53" s="170">
        <v>23</v>
      </c>
      <c r="F53" s="170">
        <v>23</v>
      </c>
      <c r="G53" s="170">
        <v>23</v>
      </c>
      <c r="H53" s="170">
        <v>23</v>
      </c>
      <c r="I53" s="170">
        <v>23</v>
      </c>
      <c r="J53" s="170">
        <v>23</v>
      </c>
      <c r="K53" s="170">
        <v>23</v>
      </c>
      <c r="L53" s="170">
        <v>23</v>
      </c>
      <c r="M53" s="170">
        <v>23</v>
      </c>
      <c r="N53" s="170">
        <v>23</v>
      </c>
      <c r="O53" s="170">
        <v>23</v>
      </c>
    </row>
    <row r="54" spans="2:15" ht="15.75">
      <c r="B54" s="167" t="s">
        <v>113</v>
      </c>
      <c r="C54" s="168"/>
      <c r="D54" s="170">
        <v>2</v>
      </c>
      <c r="E54" s="170">
        <v>2</v>
      </c>
      <c r="F54" s="170">
        <v>2</v>
      </c>
      <c r="G54" s="170">
        <v>2</v>
      </c>
      <c r="H54" s="170">
        <v>2</v>
      </c>
      <c r="I54" s="170">
        <v>2</v>
      </c>
      <c r="J54" s="170">
        <v>2</v>
      </c>
      <c r="K54" s="170">
        <v>2</v>
      </c>
      <c r="L54" s="170">
        <v>2</v>
      </c>
      <c r="M54" s="170">
        <v>2</v>
      </c>
      <c r="N54" s="170">
        <v>2</v>
      </c>
      <c r="O54" s="170">
        <v>2</v>
      </c>
    </row>
    <row r="55" spans="2:15" ht="15.75">
      <c r="B55" s="167" t="s">
        <v>114</v>
      </c>
      <c r="C55" s="168"/>
      <c r="D55" s="170">
        <v>2</v>
      </c>
      <c r="E55" s="170">
        <v>2</v>
      </c>
      <c r="F55" s="170">
        <v>2</v>
      </c>
      <c r="G55" s="170">
        <v>2</v>
      </c>
      <c r="H55" s="170">
        <v>2</v>
      </c>
      <c r="I55" s="170">
        <v>2</v>
      </c>
      <c r="J55" s="170">
        <v>2</v>
      </c>
      <c r="K55" s="170">
        <v>2</v>
      </c>
      <c r="L55" s="170">
        <v>2</v>
      </c>
      <c r="M55" s="170">
        <v>2</v>
      </c>
      <c r="N55" s="170">
        <v>2</v>
      </c>
      <c r="O55" s="170">
        <v>2</v>
      </c>
    </row>
    <row r="56" spans="2:15" ht="15.75">
      <c r="B56" s="167" t="s">
        <v>3</v>
      </c>
      <c r="C56" s="168"/>
      <c r="D56" s="170">
        <v>18</v>
      </c>
      <c r="E56" s="170">
        <v>18</v>
      </c>
      <c r="F56" s="170">
        <v>13</v>
      </c>
      <c r="G56" s="170">
        <v>12</v>
      </c>
      <c r="H56" s="170">
        <v>12</v>
      </c>
      <c r="I56" s="170">
        <v>12</v>
      </c>
      <c r="J56" s="170">
        <v>12</v>
      </c>
      <c r="K56" s="170">
        <v>12</v>
      </c>
      <c r="L56" s="170">
        <v>12</v>
      </c>
      <c r="M56" s="170">
        <v>12</v>
      </c>
      <c r="N56" s="170">
        <v>12</v>
      </c>
      <c r="O56" s="170">
        <v>12</v>
      </c>
    </row>
    <row r="57" spans="2:15" ht="15.75">
      <c r="B57" s="167"/>
      <c r="C57" s="168"/>
      <c r="D57" s="170"/>
      <c r="E57" s="170"/>
      <c r="F57" s="170"/>
      <c r="G57" s="170"/>
      <c r="H57" s="170"/>
      <c r="I57" s="170"/>
      <c r="J57" s="170"/>
      <c r="K57" s="170"/>
      <c r="L57" s="170"/>
      <c r="M57" s="170"/>
      <c r="N57" s="170"/>
      <c r="O57" s="170"/>
    </row>
    <row r="58" spans="2:15" ht="15.75">
      <c r="B58" s="323" t="s">
        <v>1</v>
      </c>
      <c r="C58" s="323"/>
      <c r="D58" s="198">
        <f>SUM(D40:D56)</f>
        <v>219</v>
      </c>
      <c r="E58" s="198">
        <f t="shared" ref="E58:O58" si="2">SUM(E40:E56)</f>
        <v>219</v>
      </c>
      <c r="F58" s="198">
        <f t="shared" si="2"/>
        <v>208</v>
      </c>
      <c r="G58" s="198">
        <f t="shared" si="2"/>
        <v>207</v>
      </c>
      <c r="H58" s="198">
        <f t="shared" si="2"/>
        <v>207</v>
      </c>
      <c r="I58" s="198">
        <f t="shared" si="2"/>
        <v>207</v>
      </c>
      <c r="J58" s="198">
        <f t="shared" si="2"/>
        <v>207</v>
      </c>
      <c r="K58" s="198">
        <f t="shared" si="2"/>
        <v>207</v>
      </c>
      <c r="L58" s="198">
        <f t="shared" si="2"/>
        <v>207</v>
      </c>
      <c r="M58" s="198">
        <f t="shared" si="2"/>
        <v>207</v>
      </c>
      <c r="N58" s="198">
        <f t="shared" si="2"/>
        <v>207</v>
      </c>
      <c r="O58" s="198">
        <f t="shared" si="2"/>
        <v>207</v>
      </c>
    </row>
    <row r="60" spans="2:15">
      <c r="B60" s="320">
        <v>2016</v>
      </c>
      <c r="C60" s="321"/>
      <c r="D60" s="5" t="s">
        <v>133</v>
      </c>
      <c r="E60" s="5" t="s">
        <v>134</v>
      </c>
      <c r="F60" s="5" t="s">
        <v>135</v>
      </c>
      <c r="G60" s="5" t="s">
        <v>136</v>
      </c>
      <c r="H60" s="5" t="s">
        <v>137</v>
      </c>
      <c r="I60" s="5" t="s">
        <v>138</v>
      </c>
      <c r="J60" s="5" t="s">
        <v>139</v>
      </c>
      <c r="K60" s="5" t="s">
        <v>140</v>
      </c>
      <c r="L60" s="5" t="s">
        <v>141</v>
      </c>
      <c r="M60" s="5" t="s">
        <v>142</v>
      </c>
      <c r="N60" s="5" t="s">
        <v>143</v>
      </c>
      <c r="O60" s="5" t="s">
        <v>144</v>
      </c>
    </row>
    <row r="61" spans="2:15" ht="15.75">
      <c r="B61" s="167" t="s">
        <v>101</v>
      </c>
      <c r="C61" s="168"/>
      <c r="D61" s="170"/>
      <c r="E61" s="170">
        <v>5</v>
      </c>
      <c r="F61" s="170">
        <v>5</v>
      </c>
      <c r="G61" s="170">
        <v>5</v>
      </c>
      <c r="H61" s="170">
        <v>5</v>
      </c>
      <c r="I61" s="170">
        <v>5</v>
      </c>
      <c r="J61" s="170">
        <v>5</v>
      </c>
      <c r="K61" s="170">
        <v>5</v>
      </c>
      <c r="L61" s="170">
        <v>5</v>
      </c>
      <c r="M61" s="170">
        <v>5</v>
      </c>
      <c r="N61" s="170">
        <v>5</v>
      </c>
      <c r="O61" s="170">
        <v>5</v>
      </c>
    </row>
    <row r="62" spans="2:15" ht="15.75">
      <c r="B62" s="167" t="s">
        <v>2</v>
      </c>
      <c r="C62" s="168"/>
      <c r="D62" s="170">
        <v>7</v>
      </c>
      <c r="E62" s="170">
        <v>7</v>
      </c>
      <c r="F62" s="170">
        <v>7</v>
      </c>
      <c r="G62" s="170">
        <v>11</v>
      </c>
      <c r="H62" s="170">
        <v>11</v>
      </c>
      <c r="I62" s="170">
        <v>11</v>
      </c>
      <c r="J62" s="170">
        <v>11</v>
      </c>
      <c r="K62" s="170">
        <v>11</v>
      </c>
      <c r="L62" s="170">
        <v>11</v>
      </c>
      <c r="M62" s="170">
        <v>11</v>
      </c>
      <c r="N62" s="170">
        <v>11</v>
      </c>
      <c r="O62" s="170">
        <v>12</v>
      </c>
    </row>
    <row r="63" spans="2:15" ht="15.75">
      <c r="B63" s="167" t="s">
        <v>145</v>
      </c>
      <c r="C63" s="168"/>
      <c r="D63" s="170"/>
      <c r="E63" s="170"/>
      <c r="F63" s="170"/>
      <c r="G63" s="170"/>
      <c r="H63" s="170"/>
      <c r="I63" s="170"/>
      <c r="J63" s="170"/>
      <c r="K63" s="170"/>
      <c r="L63" s="170"/>
      <c r="M63" s="170">
        <v>25</v>
      </c>
      <c r="N63" s="170">
        <v>25</v>
      </c>
      <c r="O63" s="170">
        <v>25</v>
      </c>
    </row>
    <row r="64" spans="2:15" ht="15.75">
      <c r="B64" s="167" t="s">
        <v>55</v>
      </c>
      <c r="C64" s="168"/>
      <c r="D64" s="170">
        <v>23</v>
      </c>
      <c r="E64" s="170">
        <v>23</v>
      </c>
      <c r="F64" s="170">
        <v>15</v>
      </c>
      <c r="G64" s="170">
        <v>15</v>
      </c>
      <c r="H64" s="170">
        <v>15</v>
      </c>
      <c r="I64" s="170">
        <v>15</v>
      </c>
      <c r="J64" s="170">
        <v>14</v>
      </c>
      <c r="K64" s="170">
        <v>14</v>
      </c>
      <c r="L64" s="170">
        <v>14</v>
      </c>
      <c r="M64" s="170">
        <v>14</v>
      </c>
      <c r="N64" s="170">
        <v>14</v>
      </c>
      <c r="O64" s="170">
        <v>14</v>
      </c>
    </row>
    <row r="65" spans="2:15" ht="15.75">
      <c r="B65" s="167" t="s">
        <v>103</v>
      </c>
      <c r="C65" s="168"/>
      <c r="D65" s="170"/>
      <c r="E65" s="170"/>
      <c r="F65" s="170"/>
      <c r="G65" s="170"/>
      <c r="H65" s="170"/>
      <c r="I65" s="170"/>
      <c r="J65" s="170">
        <v>1</v>
      </c>
      <c r="K65" s="170">
        <v>1</v>
      </c>
      <c r="L65" s="170">
        <v>1</v>
      </c>
      <c r="M65" s="170">
        <v>1</v>
      </c>
      <c r="N65" s="170">
        <v>1</v>
      </c>
      <c r="O65" s="170">
        <v>1</v>
      </c>
    </row>
    <row r="66" spans="2:15" ht="15.75">
      <c r="B66" s="167" t="s">
        <v>104</v>
      </c>
      <c r="C66" s="168"/>
      <c r="D66" s="170"/>
      <c r="E66" s="170"/>
      <c r="F66" s="170">
        <v>3</v>
      </c>
      <c r="G66" s="170">
        <v>3</v>
      </c>
      <c r="H66" s="170">
        <v>3</v>
      </c>
      <c r="I66" s="170">
        <v>3</v>
      </c>
      <c r="J66" s="170">
        <v>3</v>
      </c>
      <c r="K66" s="170">
        <v>3</v>
      </c>
      <c r="L66" s="170">
        <v>3</v>
      </c>
      <c r="M66" s="170">
        <v>3</v>
      </c>
      <c r="N66" s="170">
        <v>3</v>
      </c>
      <c r="O66" s="170">
        <v>3</v>
      </c>
    </row>
    <row r="67" spans="2:15" ht="15.75">
      <c r="B67" s="167" t="s">
        <v>105</v>
      </c>
      <c r="C67" s="168"/>
      <c r="D67" s="170">
        <v>5</v>
      </c>
      <c r="E67" s="170">
        <v>5</v>
      </c>
      <c r="F67" s="170">
        <v>12</v>
      </c>
      <c r="G67" s="170">
        <v>12</v>
      </c>
      <c r="H67" s="170">
        <v>12</v>
      </c>
      <c r="I67" s="170">
        <v>12</v>
      </c>
      <c r="J67" s="170">
        <v>12</v>
      </c>
      <c r="K67" s="170">
        <v>12</v>
      </c>
      <c r="L67" s="170">
        <v>12</v>
      </c>
      <c r="M67" s="170">
        <v>11</v>
      </c>
      <c r="N67" s="170">
        <v>11</v>
      </c>
      <c r="O67" s="170">
        <v>11</v>
      </c>
    </row>
    <row r="68" spans="2:15" ht="15.75">
      <c r="B68" s="167" t="s">
        <v>106</v>
      </c>
      <c r="C68" s="168"/>
      <c r="D68" s="170">
        <v>7</v>
      </c>
      <c r="E68" s="170">
        <v>7</v>
      </c>
      <c r="F68" s="170">
        <v>7</v>
      </c>
      <c r="G68" s="170">
        <v>7</v>
      </c>
      <c r="H68" s="170">
        <v>7</v>
      </c>
      <c r="I68" s="170">
        <v>7</v>
      </c>
      <c r="J68" s="170">
        <v>7</v>
      </c>
      <c r="K68" s="170">
        <v>7</v>
      </c>
      <c r="L68" s="170">
        <v>7</v>
      </c>
      <c r="M68" s="170">
        <v>7</v>
      </c>
      <c r="N68" s="170">
        <v>7</v>
      </c>
      <c r="O68" s="170">
        <v>7</v>
      </c>
    </row>
    <row r="69" spans="2:15" ht="15.75">
      <c r="B69" s="167" t="s">
        <v>107</v>
      </c>
      <c r="C69" s="168"/>
      <c r="D69" s="170">
        <v>4</v>
      </c>
      <c r="E69" s="170">
        <v>4</v>
      </c>
      <c r="F69" s="170">
        <v>4</v>
      </c>
      <c r="G69" s="170">
        <v>4</v>
      </c>
      <c r="H69" s="170">
        <v>4</v>
      </c>
      <c r="I69" s="170">
        <v>4</v>
      </c>
      <c r="J69" s="170">
        <v>4</v>
      </c>
      <c r="K69" s="170">
        <v>4</v>
      </c>
      <c r="L69" s="170">
        <v>4</v>
      </c>
      <c r="M69" s="170">
        <v>4</v>
      </c>
      <c r="N69" s="170">
        <v>4</v>
      </c>
      <c r="O69" s="170">
        <v>4</v>
      </c>
    </row>
    <row r="70" spans="2:15" ht="15.75">
      <c r="B70" s="167" t="s">
        <v>108</v>
      </c>
      <c r="C70" s="168"/>
      <c r="D70" s="170">
        <v>2</v>
      </c>
      <c r="E70" s="170">
        <v>2</v>
      </c>
      <c r="F70" s="170">
        <v>2</v>
      </c>
      <c r="G70" s="170">
        <v>2</v>
      </c>
      <c r="H70" s="170">
        <v>2</v>
      </c>
      <c r="I70" s="170">
        <v>2</v>
      </c>
      <c r="J70" s="170">
        <v>2</v>
      </c>
      <c r="K70" s="170">
        <v>2</v>
      </c>
      <c r="L70" s="170">
        <v>2</v>
      </c>
      <c r="M70" s="170">
        <v>2</v>
      </c>
      <c r="N70" s="170">
        <v>2</v>
      </c>
      <c r="O70" s="170">
        <v>2</v>
      </c>
    </row>
    <row r="71" spans="2:15" ht="15.75">
      <c r="B71" s="167" t="s">
        <v>109</v>
      </c>
      <c r="C71" s="168"/>
      <c r="D71" s="170">
        <v>11</v>
      </c>
      <c r="E71" s="170">
        <v>11</v>
      </c>
      <c r="F71" s="170">
        <v>11</v>
      </c>
      <c r="G71" s="170">
        <v>11</v>
      </c>
      <c r="H71" s="170">
        <v>11</v>
      </c>
      <c r="I71" s="170">
        <v>11</v>
      </c>
      <c r="J71" s="170">
        <v>11</v>
      </c>
      <c r="K71" s="170">
        <v>11</v>
      </c>
      <c r="L71" s="170">
        <v>11</v>
      </c>
      <c r="M71" s="170">
        <v>10</v>
      </c>
      <c r="N71" s="170">
        <v>10</v>
      </c>
      <c r="O71" s="170">
        <v>10</v>
      </c>
    </row>
    <row r="72" spans="2:15" ht="15.75">
      <c r="B72" s="167" t="s">
        <v>110</v>
      </c>
      <c r="C72" s="168"/>
      <c r="D72" s="170">
        <v>19</v>
      </c>
      <c r="E72" s="170">
        <v>19</v>
      </c>
      <c r="F72" s="170">
        <v>19</v>
      </c>
      <c r="G72" s="170">
        <v>19</v>
      </c>
      <c r="H72" s="170">
        <v>19</v>
      </c>
      <c r="I72" s="170">
        <v>19</v>
      </c>
      <c r="J72" s="170">
        <v>19</v>
      </c>
      <c r="K72" s="170">
        <v>19</v>
      </c>
      <c r="L72" s="170">
        <v>19</v>
      </c>
      <c r="M72" s="170">
        <v>19</v>
      </c>
      <c r="N72" s="170">
        <v>19</v>
      </c>
      <c r="O72" s="170">
        <v>19</v>
      </c>
    </row>
    <row r="73" spans="2:15" ht="15.75">
      <c r="B73" s="167" t="s">
        <v>111</v>
      </c>
      <c r="C73" s="168"/>
      <c r="D73" s="170">
        <v>64</v>
      </c>
      <c r="E73" s="170">
        <v>64</v>
      </c>
      <c r="F73" s="170">
        <v>64</v>
      </c>
      <c r="G73" s="170">
        <v>64</v>
      </c>
      <c r="H73" s="170">
        <v>64</v>
      </c>
      <c r="I73" s="170">
        <v>64</v>
      </c>
      <c r="J73" s="170">
        <v>64</v>
      </c>
      <c r="K73" s="170">
        <v>64</v>
      </c>
      <c r="L73" s="170">
        <v>64</v>
      </c>
      <c r="M73" s="170">
        <v>61</v>
      </c>
      <c r="N73" s="170">
        <v>61</v>
      </c>
      <c r="O73" s="170">
        <v>61</v>
      </c>
    </row>
    <row r="74" spans="2:15" ht="15.75">
      <c r="B74" s="167" t="s">
        <v>112</v>
      </c>
      <c r="C74" s="168"/>
      <c r="D74" s="170">
        <v>23</v>
      </c>
      <c r="E74" s="170">
        <v>23</v>
      </c>
      <c r="F74" s="170">
        <v>23</v>
      </c>
      <c r="G74" s="170">
        <v>23</v>
      </c>
      <c r="H74" s="170">
        <v>23</v>
      </c>
      <c r="I74" s="170">
        <v>23</v>
      </c>
      <c r="J74" s="170">
        <v>23</v>
      </c>
      <c r="K74" s="170">
        <v>23</v>
      </c>
      <c r="L74" s="170">
        <v>23</v>
      </c>
      <c r="M74" s="170">
        <v>23</v>
      </c>
      <c r="N74" s="170">
        <v>23</v>
      </c>
      <c r="O74" s="170">
        <v>23</v>
      </c>
    </row>
    <row r="75" spans="2:15" ht="15.75">
      <c r="B75" s="167" t="s">
        <v>113</v>
      </c>
      <c r="C75" s="168"/>
      <c r="D75" s="170">
        <v>2</v>
      </c>
      <c r="E75" s="170">
        <v>2</v>
      </c>
      <c r="F75" s="170">
        <v>2</v>
      </c>
      <c r="G75" s="170">
        <v>2</v>
      </c>
      <c r="H75" s="170">
        <v>2</v>
      </c>
      <c r="I75" s="170">
        <v>2</v>
      </c>
      <c r="J75" s="170">
        <v>2</v>
      </c>
      <c r="K75" s="170">
        <v>2</v>
      </c>
      <c r="L75" s="170">
        <v>2</v>
      </c>
      <c r="M75" s="170">
        <v>2</v>
      </c>
      <c r="N75" s="170">
        <v>2</v>
      </c>
      <c r="O75" s="170">
        <v>2</v>
      </c>
    </row>
    <row r="76" spans="2:15" ht="15.75">
      <c r="B76" s="167" t="s">
        <v>114</v>
      </c>
      <c r="C76" s="168"/>
      <c r="D76" s="170">
        <v>2</v>
      </c>
      <c r="E76" s="170">
        <v>2</v>
      </c>
      <c r="F76" s="170">
        <v>2</v>
      </c>
      <c r="G76" s="170">
        <v>2</v>
      </c>
      <c r="H76" s="170">
        <v>2</v>
      </c>
      <c r="I76" s="170">
        <v>2</v>
      </c>
      <c r="J76" s="170">
        <v>2</v>
      </c>
      <c r="K76" s="170">
        <v>2</v>
      </c>
      <c r="L76" s="170">
        <v>2</v>
      </c>
      <c r="M76" s="170">
        <v>2</v>
      </c>
      <c r="N76" s="170">
        <v>2</v>
      </c>
      <c r="O76" s="170">
        <v>2</v>
      </c>
    </row>
    <row r="77" spans="2:15" ht="15.75">
      <c r="B77" s="167" t="s">
        <v>3</v>
      </c>
      <c r="C77" s="168"/>
      <c r="D77" s="170">
        <v>18</v>
      </c>
      <c r="E77" s="170">
        <v>18</v>
      </c>
      <c r="F77" s="170">
        <v>18</v>
      </c>
      <c r="G77" s="170">
        <v>18</v>
      </c>
      <c r="H77" s="170">
        <v>18</v>
      </c>
      <c r="I77" s="170">
        <v>18</v>
      </c>
      <c r="J77" s="170">
        <v>18</v>
      </c>
      <c r="K77" s="170">
        <v>18</v>
      </c>
      <c r="L77" s="170">
        <v>18</v>
      </c>
      <c r="M77" s="170">
        <v>18</v>
      </c>
      <c r="N77" s="170">
        <v>18</v>
      </c>
      <c r="O77" s="170">
        <v>18</v>
      </c>
    </row>
    <row r="78" spans="2:15" ht="15.75">
      <c r="B78" s="167"/>
      <c r="C78" s="168"/>
      <c r="D78" s="170"/>
      <c r="E78" s="170"/>
      <c r="F78" s="170"/>
      <c r="G78" s="170"/>
      <c r="H78" s="170"/>
      <c r="I78" s="170"/>
      <c r="J78" s="170"/>
      <c r="K78" s="170"/>
      <c r="L78" s="170"/>
      <c r="M78" s="170"/>
      <c r="N78" s="170"/>
      <c r="O78" s="170"/>
    </row>
    <row r="79" spans="2:15" ht="15.75">
      <c r="B79" s="322" t="s">
        <v>1</v>
      </c>
      <c r="C79" s="322"/>
      <c r="D79" s="199">
        <f t="shared" ref="D79:O79" si="3">SUM(D61:D77)</f>
        <v>187</v>
      </c>
      <c r="E79" s="199">
        <f t="shared" si="3"/>
        <v>192</v>
      </c>
      <c r="F79" s="199">
        <f t="shared" si="3"/>
        <v>194</v>
      </c>
      <c r="G79" s="199">
        <f t="shared" si="3"/>
        <v>198</v>
      </c>
      <c r="H79" s="199">
        <f t="shared" si="3"/>
        <v>198</v>
      </c>
      <c r="I79" s="199">
        <f t="shared" si="3"/>
        <v>198</v>
      </c>
      <c r="J79" s="199">
        <f t="shared" si="3"/>
        <v>198</v>
      </c>
      <c r="K79" s="199">
        <f t="shared" si="3"/>
        <v>198</v>
      </c>
      <c r="L79" s="199">
        <f t="shared" si="3"/>
        <v>198</v>
      </c>
      <c r="M79" s="199">
        <f t="shared" si="3"/>
        <v>218</v>
      </c>
      <c r="N79" s="199">
        <f t="shared" si="3"/>
        <v>218</v>
      </c>
      <c r="O79" s="199">
        <f t="shared" si="3"/>
        <v>219</v>
      </c>
    </row>
    <row r="81" spans="2:15">
      <c r="B81" s="320">
        <v>2015</v>
      </c>
      <c r="C81" s="321"/>
      <c r="D81" s="5" t="s">
        <v>133</v>
      </c>
      <c r="E81" s="5" t="s">
        <v>134</v>
      </c>
      <c r="F81" s="5" t="s">
        <v>135</v>
      </c>
      <c r="G81" s="5" t="s">
        <v>136</v>
      </c>
      <c r="H81" s="5" t="s">
        <v>137</v>
      </c>
      <c r="I81" s="5" t="s">
        <v>138</v>
      </c>
      <c r="J81" s="5" t="s">
        <v>139</v>
      </c>
      <c r="K81" s="5" t="s">
        <v>140</v>
      </c>
      <c r="L81" s="5" t="s">
        <v>141</v>
      </c>
      <c r="M81" s="5" t="s">
        <v>142</v>
      </c>
      <c r="N81" s="5" t="s">
        <v>143</v>
      </c>
      <c r="O81" s="5" t="s">
        <v>144</v>
      </c>
    </row>
    <row r="82" spans="2:15" ht="15.75">
      <c r="B82" s="167" t="s">
        <v>2</v>
      </c>
      <c r="C82" s="168"/>
      <c r="D82" s="170">
        <v>7</v>
      </c>
      <c r="E82" s="170">
        <v>7</v>
      </c>
      <c r="F82" s="170">
        <v>7</v>
      </c>
      <c r="G82" s="170">
        <v>7</v>
      </c>
      <c r="H82" s="170">
        <v>7</v>
      </c>
      <c r="I82" s="170">
        <v>7</v>
      </c>
      <c r="J82" s="170">
        <v>7</v>
      </c>
      <c r="K82" s="170">
        <v>7</v>
      </c>
      <c r="L82" s="194">
        <v>7</v>
      </c>
      <c r="M82" s="170">
        <v>7</v>
      </c>
      <c r="N82" s="170">
        <v>7</v>
      </c>
      <c r="O82" s="170">
        <v>7</v>
      </c>
    </row>
    <row r="83" spans="2:15" ht="15.75">
      <c r="B83" s="167" t="s">
        <v>55</v>
      </c>
      <c r="C83" s="168"/>
      <c r="D83" s="170">
        <v>14</v>
      </c>
      <c r="E83" s="170">
        <v>14</v>
      </c>
      <c r="F83" s="170">
        <v>14</v>
      </c>
      <c r="G83" s="170">
        <v>14</v>
      </c>
      <c r="H83" s="170">
        <v>14</v>
      </c>
      <c r="I83" s="170">
        <v>14</v>
      </c>
      <c r="J83" s="170">
        <v>14</v>
      </c>
      <c r="K83" s="170">
        <v>14</v>
      </c>
      <c r="L83" s="194">
        <v>14</v>
      </c>
      <c r="M83" s="170">
        <v>14</v>
      </c>
      <c r="N83" s="170">
        <v>23</v>
      </c>
      <c r="O83" s="170">
        <v>23</v>
      </c>
    </row>
    <row r="84" spans="2:15" ht="15.75">
      <c r="B84" s="167" t="s">
        <v>119</v>
      </c>
      <c r="C84" s="168"/>
      <c r="D84" s="170">
        <v>5</v>
      </c>
      <c r="E84" s="170">
        <v>5</v>
      </c>
      <c r="F84" s="170">
        <v>5</v>
      </c>
      <c r="G84" s="170">
        <v>5</v>
      </c>
      <c r="H84" s="170">
        <v>5</v>
      </c>
      <c r="I84" s="170">
        <v>5</v>
      </c>
      <c r="J84" s="170">
        <v>5</v>
      </c>
      <c r="K84" s="170">
        <v>5</v>
      </c>
      <c r="L84" s="194">
        <v>5</v>
      </c>
      <c r="M84" s="170">
        <v>5</v>
      </c>
      <c r="N84" s="170">
        <v>5</v>
      </c>
      <c r="O84" s="170">
        <v>5</v>
      </c>
    </row>
    <row r="85" spans="2:15" ht="15.75">
      <c r="B85" s="167" t="s">
        <v>106</v>
      </c>
      <c r="C85" s="168"/>
      <c r="D85" s="170">
        <v>2</v>
      </c>
      <c r="E85" s="170">
        <v>2</v>
      </c>
      <c r="F85" s="170">
        <v>2</v>
      </c>
      <c r="G85" s="170">
        <v>2</v>
      </c>
      <c r="H85" s="170">
        <v>2</v>
      </c>
      <c r="I85" s="170">
        <v>2</v>
      </c>
      <c r="J85" s="170">
        <v>2</v>
      </c>
      <c r="K85" s="170">
        <v>2</v>
      </c>
      <c r="L85" s="194">
        <v>2</v>
      </c>
      <c r="M85" s="170">
        <v>2</v>
      </c>
      <c r="N85" s="170">
        <v>7</v>
      </c>
      <c r="O85" s="170">
        <v>7</v>
      </c>
    </row>
    <row r="86" spans="2:15" ht="15.75">
      <c r="B86" s="167" t="s">
        <v>107</v>
      </c>
      <c r="C86" s="168"/>
      <c r="D86" s="170">
        <v>3</v>
      </c>
      <c r="E86" s="170">
        <v>3</v>
      </c>
      <c r="F86" s="170">
        <v>3</v>
      </c>
      <c r="G86" s="170">
        <v>3</v>
      </c>
      <c r="H86" s="170">
        <v>3</v>
      </c>
      <c r="I86" s="170">
        <v>3</v>
      </c>
      <c r="J86" s="170">
        <v>3</v>
      </c>
      <c r="K86" s="170">
        <v>3</v>
      </c>
      <c r="L86" s="194">
        <v>5</v>
      </c>
      <c r="M86" s="170">
        <v>5</v>
      </c>
      <c r="N86" s="170">
        <v>4</v>
      </c>
      <c r="O86" s="170">
        <v>4</v>
      </c>
    </row>
    <row r="87" spans="2:15" ht="15.75">
      <c r="B87" s="167" t="s">
        <v>108</v>
      </c>
      <c r="C87" s="168"/>
      <c r="D87" s="170">
        <v>3</v>
      </c>
      <c r="E87" s="170">
        <v>3</v>
      </c>
      <c r="F87" s="170">
        <v>3</v>
      </c>
      <c r="G87" s="170">
        <v>3</v>
      </c>
      <c r="H87" s="170">
        <v>3</v>
      </c>
      <c r="I87" s="170">
        <v>3</v>
      </c>
      <c r="J87" s="170">
        <v>3</v>
      </c>
      <c r="K87" s="170">
        <v>3</v>
      </c>
      <c r="L87" s="194">
        <v>3</v>
      </c>
      <c r="M87" s="170">
        <v>3</v>
      </c>
      <c r="N87" s="170">
        <v>2</v>
      </c>
      <c r="O87" s="170">
        <v>2</v>
      </c>
    </row>
    <row r="88" spans="2:15" ht="15.75">
      <c r="B88" s="167" t="s">
        <v>109</v>
      </c>
      <c r="C88" s="168"/>
      <c r="D88" s="170">
        <v>8</v>
      </c>
      <c r="E88" s="170">
        <v>7</v>
      </c>
      <c r="F88" s="170">
        <v>7</v>
      </c>
      <c r="G88" s="170">
        <v>7</v>
      </c>
      <c r="H88" s="170">
        <v>7</v>
      </c>
      <c r="I88" s="170">
        <v>7</v>
      </c>
      <c r="J88" s="170">
        <v>7</v>
      </c>
      <c r="K88" s="170">
        <v>7</v>
      </c>
      <c r="L88" s="194">
        <v>7</v>
      </c>
      <c r="M88" s="170">
        <v>7</v>
      </c>
      <c r="N88" s="170">
        <v>7</v>
      </c>
      <c r="O88" s="170">
        <v>11</v>
      </c>
    </row>
    <row r="89" spans="2:15" ht="15.75">
      <c r="B89" s="167" t="s">
        <v>110</v>
      </c>
      <c r="C89" s="168"/>
      <c r="D89" s="170">
        <v>5</v>
      </c>
      <c r="E89" s="170">
        <v>5</v>
      </c>
      <c r="F89" s="170">
        <v>5</v>
      </c>
      <c r="G89" s="170">
        <v>5</v>
      </c>
      <c r="H89" s="170">
        <v>5</v>
      </c>
      <c r="I89" s="170">
        <v>5</v>
      </c>
      <c r="J89" s="170">
        <v>5</v>
      </c>
      <c r="K89" s="170">
        <v>5</v>
      </c>
      <c r="L89" s="194">
        <v>8</v>
      </c>
      <c r="M89" s="170">
        <v>8</v>
      </c>
      <c r="N89" s="170">
        <v>19</v>
      </c>
      <c r="O89" s="170">
        <v>19</v>
      </c>
    </row>
    <row r="90" spans="2:15" ht="15.75">
      <c r="B90" s="167" t="s">
        <v>111</v>
      </c>
      <c r="C90" s="168"/>
      <c r="D90" s="170">
        <v>68</v>
      </c>
      <c r="E90" s="170">
        <v>67</v>
      </c>
      <c r="F90" s="170">
        <v>67</v>
      </c>
      <c r="G90" s="170">
        <v>67</v>
      </c>
      <c r="H90" s="170">
        <v>73</v>
      </c>
      <c r="I90" s="170">
        <v>73</v>
      </c>
      <c r="J90" s="170">
        <v>73</v>
      </c>
      <c r="K90" s="170">
        <v>73</v>
      </c>
      <c r="L90" s="194">
        <v>73</v>
      </c>
      <c r="M90" s="170">
        <v>73</v>
      </c>
      <c r="N90" s="170">
        <v>67</v>
      </c>
      <c r="O90" s="170">
        <v>64</v>
      </c>
    </row>
    <row r="91" spans="2:15" ht="15.75">
      <c r="B91" s="167" t="s">
        <v>112</v>
      </c>
      <c r="C91" s="168"/>
      <c r="D91" s="170"/>
      <c r="E91" s="170"/>
      <c r="F91" s="170"/>
      <c r="G91" s="170"/>
      <c r="H91" s="170"/>
      <c r="I91" s="170"/>
      <c r="J91" s="170"/>
      <c r="K91" s="170"/>
      <c r="L91" s="194"/>
      <c r="M91" s="170"/>
      <c r="N91" s="170">
        <v>23</v>
      </c>
      <c r="O91" s="170">
        <v>23</v>
      </c>
    </row>
    <row r="92" spans="2:15" ht="15.75">
      <c r="B92" s="167" t="s">
        <v>113</v>
      </c>
      <c r="C92" s="168"/>
      <c r="D92" s="170">
        <v>3</v>
      </c>
      <c r="E92" s="170">
        <v>3</v>
      </c>
      <c r="F92" s="170">
        <v>3</v>
      </c>
      <c r="G92" s="170">
        <v>3</v>
      </c>
      <c r="H92" s="170">
        <v>3</v>
      </c>
      <c r="I92" s="170">
        <v>3</v>
      </c>
      <c r="J92" s="170">
        <v>3</v>
      </c>
      <c r="K92" s="170">
        <v>3</v>
      </c>
      <c r="L92" s="194">
        <v>3</v>
      </c>
      <c r="M92" s="170">
        <v>3</v>
      </c>
      <c r="N92" s="170">
        <v>2</v>
      </c>
      <c r="O92" s="170">
        <v>2</v>
      </c>
    </row>
    <row r="93" spans="2:15" ht="15.75">
      <c r="B93" s="167" t="s">
        <v>120</v>
      </c>
      <c r="C93" s="168"/>
      <c r="D93" s="170">
        <v>1</v>
      </c>
      <c r="E93" s="170">
        <v>1</v>
      </c>
      <c r="F93" s="170">
        <v>1</v>
      </c>
      <c r="G93" s="170">
        <v>1</v>
      </c>
      <c r="H93" s="170">
        <v>1</v>
      </c>
      <c r="I93" s="170">
        <v>1</v>
      </c>
      <c r="J93" s="170">
        <v>1</v>
      </c>
      <c r="K93" s="170">
        <v>1</v>
      </c>
      <c r="L93" s="194">
        <v>1</v>
      </c>
      <c r="M93" s="170">
        <v>1</v>
      </c>
      <c r="N93" s="170">
        <v>1</v>
      </c>
      <c r="O93" s="170">
        <v>2</v>
      </c>
    </row>
    <row r="94" spans="2:15" ht="15.75">
      <c r="B94" s="167" t="s">
        <v>3</v>
      </c>
      <c r="C94" s="168"/>
      <c r="D94" s="170">
        <v>20</v>
      </c>
      <c r="E94" s="170">
        <v>18</v>
      </c>
      <c r="F94" s="170">
        <v>18</v>
      </c>
      <c r="G94" s="170">
        <v>18</v>
      </c>
      <c r="H94" s="170">
        <v>17</v>
      </c>
      <c r="I94" s="170">
        <v>21</v>
      </c>
      <c r="J94" s="170">
        <v>21</v>
      </c>
      <c r="K94" s="170">
        <v>21</v>
      </c>
      <c r="L94" s="194">
        <v>21</v>
      </c>
      <c r="M94" s="170">
        <v>21</v>
      </c>
      <c r="N94" s="170">
        <v>21</v>
      </c>
      <c r="O94" s="170">
        <v>18</v>
      </c>
    </row>
    <row r="95" spans="2:15" ht="15.75">
      <c r="B95" s="167"/>
      <c r="C95" s="168"/>
      <c r="D95" s="170"/>
      <c r="E95" s="170"/>
      <c r="F95" s="170"/>
      <c r="G95" s="170"/>
      <c r="H95" s="170"/>
      <c r="I95" s="170"/>
      <c r="J95" s="170"/>
      <c r="K95" s="170"/>
      <c r="L95" s="194"/>
      <c r="M95" s="170"/>
      <c r="N95" s="170"/>
      <c r="O95" s="170"/>
    </row>
    <row r="96" spans="2:15" ht="15.75">
      <c r="B96" s="322" t="s">
        <v>1</v>
      </c>
      <c r="C96" s="322"/>
      <c r="D96" s="199">
        <f t="shared" ref="D96:O96" si="4">SUM(D82:D94)</f>
        <v>139</v>
      </c>
      <c r="E96" s="199">
        <f t="shared" si="4"/>
        <v>135</v>
      </c>
      <c r="F96" s="199">
        <f t="shared" si="4"/>
        <v>135</v>
      </c>
      <c r="G96" s="199">
        <f t="shared" si="4"/>
        <v>135</v>
      </c>
      <c r="H96" s="199">
        <f t="shared" si="4"/>
        <v>140</v>
      </c>
      <c r="I96" s="199">
        <f t="shared" si="4"/>
        <v>144</v>
      </c>
      <c r="J96" s="199">
        <f t="shared" si="4"/>
        <v>144</v>
      </c>
      <c r="K96" s="199">
        <f t="shared" si="4"/>
        <v>144</v>
      </c>
      <c r="L96" s="199">
        <f t="shared" si="4"/>
        <v>149</v>
      </c>
      <c r="M96" s="199">
        <f t="shared" si="4"/>
        <v>149</v>
      </c>
      <c r="N96" s="199">
        <f t="shared" si="4"/>
        <v>188</v>
      </c>
      <c r="O96" s="199">
        <f t="shared" si="4"/>
        <v>187</v>
      </c>
    </row>
  </sheetData>
  <autoFilter ref="Q27:AD27">
    <filterColumn colId="0" showButton="0"/>
    <sortState ref="Q28:AD36">
      <sortCondition ref="W27"/>
    </sortState>
  </autoFilter>
  <mergeCells count="10">
    <mergeCell ref="Q27:R27"/>
    <mergeCell ref="M1:N1"/>
    <mergeCell ref="K2:N25"/>
    <mergeCell ref="B27:C27"/>
    <mergeCell ref="B39:C39"/>
    <mergeCell ref="B60:C60"/>
    <mergeCell ref="B79:C79"/>
    <mergeCell ref="B81:C81"/>
    <mergeCell ref="B96:C96"/>
    <mergeCell ref="B58:C58"/>
  </mergeCells>
  <pageMargins left="0.25" right="0.25" top="0.75" bottom="0.75" header="0.3" footer="0.3"/>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6"/>
  <sheetViews>
    <sheetView showGridLines="0" showRowColHeaders="0" zoomScaleNormal="100" workbookViewId="0">
      <pane ySplit="1" topLeftCell="A2" activePane="bottomLeft" state="frozen"/>
      <selection sqref="A1:L1"/>
      <selection pane="bottomLeft" activeCell="U12" sqref="U12"/>
    </sheetView>
  </sheetViews>
  <sheetFormatPr baseColWidth="10" defaultRowHeight="15"/>
  <cols>
    <col min="1" max="1" width="11.42578125" style="3" customWidth="1"/>
    <col min="2" max="2" width="11.42578125" style="3"/>
    <col min="3" max="4" width="11.42578125" style="3" customWidth="1"/>
    <col min="5" max="5" width="12.7109375" style="3" customWidth="1"/>
    <col min="6" max="7" width="11.42578125" style="3" customWidth="1"/>
    <col min="8" max="11" width="11.42578125" style="3"/>
    <col min="12" max="12" width="12.140625" style="3" bestFit="1" customWidth="1"/>
    <col min="13" max="14" width="11.42578125" style="3"/>
    <col min="15" max="15" width="11.42578125" style="3" customWidth="1"/>
    <col min="16" max="16384" width="11.42578125" style="3"/>
  </cols>
  <sheetData>
    <row r="1" spans="1:21" s="111" customFormat="1" ht="24.95" customHeight="1">
      <c r="A1" s="228" t="s">
        <v>28</v>
      </c>
      <c r="B1" s="229"/>
      <c r="C1" s="229"/>
      <c r="D1" s="229"/>
      <c r="E1" s="229"/>
      <c r="F1" s="229"/>
      <c r="G1" s="229"/>
      <c r="H1" s="229"/>
      <c r="I1" s="229"/>
      <c r="J1" s="229"/>
      <c r="K1" s="229"/>
      <c r="L1" s="230"/>
      <c r="M1" s="231"/>
      <c r="N1" s="232"/>
      <c r="O1" s="164"/>
      <c r="P1" s="164"/>
      <c r="Q1" s="164"/>
      <c r="R1" s="112"/>
    </row>
    <row r="2" spans="1:21" ht="15" customHeight="1">
      <c r="E2" s="10"/>
      <c r="F2" s="10"/>
      <c r="G2" s="10"/>
      <c r="H2" s="10"/>
      <c r="I2" s="10"/>
      <c r="J2" s="10"/>
      <c r="K2" s="233" t="s">
        <v>157</v>
      </c>
      <c r="L2" s="233"/>
      <c r="M2" s="233"/>
      <c r="N2" s="233"/>
      <c r="O2" s="330" t="s">
        <v>182</v>
      </c>
      <c r="P2" s="331"/>
      <c r="Q2" s="331"/>
      <c r="R2" s="331"/>
      <c r="S2" s="332"/>
      <c r="T2" s="15"/>
      <c r="U2" s="15"/>
    </row>
    <row r="3" spans="1:21" ht="15" customHeight="1">
      <c r="D3" s="10"/>
      <c r="E3" s="10"/>
      <c r="F3" s="10"/>
      <c r="G3" s="10"/>
      <c r="H3" s="10"/>
      <c r="I3" s="10"/>
      <c r="J3" s="10"/>
      <c r="K3" s="234"/>
      <c r="L3" s="234"/>
      <c r="M3" s="234"/>
      <c r="N3" s="234"/>
      <c r="O3" s="333"/>
      <c r="P3" s="334"/>
      <c r="Q3" s="334"/>
      <c r="R3" s="334"/>
      <c r="S3" s="335"/>
      <c r="T3" s="23"/>
      <c r="U3" s="23"/>
    </row>
    <row r="4" spans="1:21">
      <c r="K4" s="234"/>
      <c r="L4" s="234"/>
      <c r="M4" s="234"/>
      <c r="N4" s="234"/>
      <c r="O4" s="333"/>
      <c r="P4" s="334"/>
      <c r="Q4" s="334"/>
      <c r="R4" s="334"/>
      <c r="S4" s="335"/>
      <c r="T4" s="23"/>
      <c r="U4" s="23"/>
    </row>
    <row r="5" spans="1:21">
      <c r="K5" s="234"/>
      <c r="L5" s="234"/>
      <c r="M5" s="234"/>
      <c r="N5" s="234"/>
      <c r="O5" s="333"/>
      <c r="P5" s="334"/>
      <c r="Q5" s="334"/>
      <c r="R5" s="334"/>
      <c r="S5" s="335"/>
      <c r="T5" s="23"/>
      <c r="U5" s="23"/>
    </row>
    <row r="6" spans="1:21">
      <c r="K6" s="234"/>
      <c r="L6" s="234"/>
      <c r="M6" s="234"/>
      <c r="N6" s="234"/>
      <c r="O6" s="333"/>
      <c r="P6" s="334"/>
      <c r="Q6" s="334"/>
      <c r="R6" s="334"/>
      <c r="S6" s="335"/>
      <c r="T6" s="23"/>
      <c r="U6" s="23"/>
    </row>
    <row r="7" spans="1:21">
      <c r="K7" s="234"/>
      <c r="L7" s="234"/>
      <c r="M7" s="234"/>
      <c r="N7" s="234"/>
      <c r="O7" s="333"/>
      <c r="P7" s="334"/>
      <c r="Q7" s="334"/>
      <c r="R7" s="334"/>
      <c r="S7" s="335"/>
    </row>
    <row r="8" spans="1:21">
      <c r="K8" s="234"/>
      <c r="L8" s="234"/>
      <c r="M8" s="234"/>
      <c r="N8" s="234"/>
      <c r="O8" s="333"/>
      <c r="P8" s="334"/>
      <c r="Q8" s="334"/>
      <c r="R8" s="334"/>
      <c r="S8" s="335"/>
    </row>
    <row r="9" spans="1:21">
      <c r="K9" s="234"/>
      <c r="L9" s="234"/>
      <c r="M9" s="234"/>
      <c r="N9" s="234"/>
      <c r="O9" s="333"/>
      <c r="P9" s="334"/>
      <c r="Q9" s="334"/>
      <c r="R9" s="334"/>
      <c r="S9" s="335"/>
    </row>
    <row r="10" spans="1:21" ht="15" customHeight="1">
      <c r="K10" s="234"/>
      <c r="L10" s="234"/>
      <c r="M10" s="234"/>
      <c r="N10" s="234"/>
      <c r="O10" s="333"/>
      <c r="P10" s="334"/>
      <c r="Q10" s="334"/>
      <c r="R10" s="334"/>
      <c r="S10" s="335"/>
    </row>
    <row r="11" spans="1:21" ht="15" customHeight="1">
      <c r="K11" s="234"/>
      <c r="L11" s="234"/>
      <c r="M11" s="234"/>
      <c r="N11" s="234"/>
      <c r="O11" s="333"/>
      <c r="P11" s="334"/>
      <c r="Q11" s="334"/>
      <c r="R11" s="334"/>
      <c r="S11" s="335"/>
    </row>
    <row r="12" spans="1:21" ht="15" customHeight="1">
      <c r="K12" s="234"/>
      <c r="L12" s="234"/>
      <c r="M12" s="234"/>
      <c r="N12" s="234"/>
      <c r="O12" s="333"/>
      <c r="P12" s="334"/>
      <c r="Q12" s="334"/>
      <c r="R12" s="334"/>
      <c r="S12" s="335"/>
    </row>
    <row r="13" spans="1:21" ht="15" customHeight="1">
      <c r="K13" s="234"/>
      <c r="L13" s="234"/>
      <c r="M13" s="234"/>
      <c r="N13" s="234"/>
      <c r="O13" s="333"/>
      <c r="P13" s="334"/>
      <c r="Q13" s="334"/>
      <c r="R13" s="334"/>
      <c r="S13" s="335"/>
    </row>
    <row r="14" spans="1:21" ht="15" customHeight="1">
      <c r="K14" s="234"/>
      <c r="L14" s="234"/>
      <c r="M14" s="234"/>
      <c r="N14" s="234"/>
      <c r="O14" s="333"/>
      <c r="P14" s="334"/>
      <c r="Q14" s="334"/>
      <c r="R14" s="334"/>
      <c r="S14" s="335"/>
    </row>
    <row r="15" spans="1:21" ht="15" customHeight="1">
      <c r="K15" s="234"/>
      <c r="L15" s="234"/>
      <c r="M15" s="234"/>
      <c r="N15" s="234"/>
      <c r="O15" s="333"/>
      <c r="P15" s="334"/>
      <c r="Q15" s="334"/>
      <c r="R15" s="334"/>
      <c r="S15" s="335"/>
    </row>
    <row r="16" spans="1:21">
      <c r="K16" s="234"/>
      <c r="L16" s="234"/>
      <c r="M16" s="234"/>
      <c r="N16" s="234"/>
      <c r="O16" s="333"/>
      <c r="P16" s="334"/>
      <c r="Q16" s="334"/>
      <c r="R16" s="334"/>
      <c r="S16" s="335"/>
    </row>
    <row r="17" spans="2:19">
      <c r="K17" s="234"/>
      <c r="L17" s="234"/>
      <c r="M17" s="234"/>
      <c r="N17" s="234"/>
      <c r="O17" s="333"/>
      <c r="P17" s="334"/>
      <c r="Q17" s="334"/>
      <c r="R17" s="334"/>
      <c r="S17" s="335"/>
    </row>
    <row r="18" spans="2:19">
      <c r="K18" s="234"/>
      <c r="L18" s="234"/>
      <c r="M18" s="234"/>
      <c r="N18" s="234"/>
      <c r="O18" s="333"/>
      <c r="P18" s="334"/>
      <c r="Q18" s="334"/>
      <c r="R18" s="334"/>
      <c r="S18" s="335"/>
    </row>
    <row r="19" spans="2:19">
      <c r="K19" s="234"/>
      <c r="L19" s="234"/>
      <c r="M19" s="234"/>
      <c r="N19" s="234"/>
      <c r="O19" s="333"/>
      <c r="P19" s="334"/>
      <c r="Q19" s="334"/>
      <c r="R19" s="334"/>
      <c r="S19" s="335"/>
    </row>
    <row r="20" spans="2:19">
      <c r="K20" s="234"/>
      <c r="L20" s="234"/>
      <c r="M20" s="234"/>
      <c r="N20" s="234"/>
      <c r="O20" s="333"/>
      <c r="P20" s="334"/>
      <c r="Q20" s="334"/>
      <c r="R20" s="334"/>
      <c r="S20" s="335"/>
    </row>
    <row r="21" spans="2:19">
      <c r="K21" s="234"/>
      <c r="L21" s="234"/>
      <c r="M21" s="234"/>
      <c r="N21" s="234"/>
      <c r="O21" s="333"/>
      <c r="P21" s="334"/>
      <c r="Q21" s="334"/>
      <c r="R21" s="334"/>
      <c r="S21" s="335"/>
    </row>
    <row r="22" spans="2:19">
      <c r="K22" s="234"/>
      <c r="L22" s="234"/>
      <c r="M22" s="234"/>
      <c r="N22" s="234"/>
      <c r="O22" s="333"/>
      <c r="P22" s="334"/>
      <c r="Q22" s="334"/>
      <c r="R22" s="334"/>
      <c r="S22" s="335"/>
    </row>
    <row r="23" spans="2:19">
      <c r="K23" s="234"/>
      <c r="L23" s="234"/>
      <c r="M23" s="234"/>
      <c r="N23" s="234"/>
      <c r="O23" s="333"/>
      <c r="P23" s="334"/>
      <c r="Q23" s="334"/>
      <c r="R23" s="334"/>
      <c r="S23" s="335"/>
    </row>
    <row r="24" spans="2:19" ht="15" customHeight="1">
      <c r="B24" s="235" t="s">
        <v>87</v>
      </c>
      <c r="C24" s="235"/>
      <c r="D24" s="236">
        <f>+I43</f>
        <v>59298.626666666671</v>
      </c>
      <c r="E24" s="237" t="s">
        <v>76</v>
      </c>
      <c r="F24" s="238"/>
      <c r="G24" s="239">
        <f>+I60</f>
        <v>58499.506666666661</v>
      </c>
      <c r="H24" s="240" t="s">
        <v>59</v>
      </c>
      <c r="I24" s="240"/>
      <c r="J24" s="241">
        <f>+I77</f>
        <v>55803.496147499951</v>
      </c>
      <c r="K24" s="234"/>
      <c r="L24" s="234"/>
      <c r="M24" s="234"/>
      <c r="N24" s="234"/>
      <c r="O24" s="333"/>
      <c r="P24" s="334"/>
      <c r="Q24" s="334"/>
      <c r="R24" s="334"/>
      <c r="S24" s="335"/>
    </row>
    <row r="25" spans="2:19" ht="15" customHeight="1">
      <c r="B25" s="235"/>
      <c r="C25" s="235"/>
      <c r="D25" s="236"/>
      <c r="E25" s="237"/>
      <c r="F25" s="238"/>
      <c r="G25" s="239"/>
      <c r="H25" s="240"/>
      <c r="I25" s="240"/>
      <c r="J25" s="241"/>
      <c r="K25" s="234"/>
      <c r="L25" s="234"/>
      <c r="M25" s="234"/>
      <c r="N25" s="234"/>
      <c r="O25" s="336"/>
      <c r="P25" s="337"/>
      <c r="Q25" s="337"/>
      <c r="R25" s="337"/>
      <c r="S25" s="338"/>
    </row>
    <row r="26" spans="2:19">
      <c r="B26" s="83"/>
    </row>
    <row r="28" spans="2:19" ht="67.5">
      <c r="B28" s="60" t="s">
        <v>85</v>
      </c>
      <c r="C28" s="55" t="s">
        <v>38</v>
      </c>
      <c r="D28" s="55" t="s">
        <v>39</v>
      </c>
      <c r="E28" s="55" t="s">
        <v>41</v>
      </c>
      <c r="F28" s="55" t="s">
        <v>40</v>
      </c>
      <c r="G28" s="55" t="s">
        <v>18</v>
      </c>
      <c r="H28" s="55" t="s">
        <v>42</v>
      </c>
      <c r="I28" s="55" t="s">
        <v>86</v>
      </c>
    </row>
    <row r="29" spans="2:19" ht="15.75">
      <c r="B29" s="30" t="s">
        <v>6</v>
      </c>
      <c r="C29" s="40">
        <v>60301.24</v>
      </c>
      <c r="D29" s="40">
        <v>1066.28</v>
      </c>
      <c r="E29" s="82">
        <f t="shared" ref="E29:E31" si="0">+C29+D29</f>
        <v>61367.519999999997</v>
      </c>
      <c r="F29" s="40">
        <v>723.11</v>
      </c>
      <c r="G29" s="40">
        <v>72</v>
      </c>
      <c r="H29" s="82">
        <f t="shared" ref="H29" si="1">+F29+G29</f>
        <v>795.11</v>
      </c>
      <c r="I29" s="82">
        <f t="shared" ref="I29" si="2">+E29+H29</f>
        <v>62162.63</v>
      </c>
      <c r="L29" s="76"/>
      <c r="M29" s="76"/>
      <c r="N29" s="150"/>
    </row>
    <row r="30" spans="2:19" ht="15.75">
      <c r="B30" s="30" t="s">
        <v>7</v>
      </c>
      <c r="C30" s="40">
        <v>51241.67</v>
      </c>
      <c r="D30" s="40">
        <v>1382.25</v>
      </c>
      <c r="E30" s="82">
        <f t="shared" si="0"/>
        <v>52623.92</v>
      </c>
      <c r="F30" s="40">
        <v>451.77</v>
      </c>
      <c r="G30" s="40">
        <v>72</v>
      </c>
      <c r="H30" s="82">
        <f t="shared" ref="H30" si="3">+F30+G30</f>
        <v>523.77</v>
      </c>
      <c r="I30" s="82">
        <f t="shared" ref="I30" si="4">+E30+H30</f>
        <v>53147.689999999995</v>
      </c>
      <c r="K30" s="76" t="s">
        <v>0</v>
      </c>
      <c r="L30" s="76"/>
      <c r="M30" s="76"/>
      <c r="N30" s="150"/>
    </row>
    <row r="31" spans="2:19" ht="15.75">
      <c r="B31" s="30" t="s">
        <v>8</v>
      </c>
      <c r="C31" s="40">
        <f>59562.99 + 1342.49</f>
        <v>60905.479999999996</v>
      </c>
      <c r="D31" s="40">
        <v>1056.21</v>
      </c>
      <c r="E31" s="82">
        <f t="shared" si="0"/>
        <v>61961.689999999995</v>
      </c>
      <c r="F31" s="40">
        <v>551.87</v>
      </c>
      <c r="G31" s="40">
        <v>72</v>
      </c>
      <c r="H31" s="82">
        <f t="shared" ref="H31" si="5">+F31+G31</f>
        <v>623.87</v>
      </c>
      <c r="I31" s="82">
        <f t="shared" ref="I31" si="6">+E31+H31</f>
        <v>62585.56</v>
      </c>
      <c r="K31" s="76" t="s">
        <v>0</v>
      </c>
      <c r="L31" s="76" t="s">
        <v>0</v>
      </c>
      <c r="M31" s="76" t="s">
        <v>0</v>
      </c>
      <c r="N31" s="150"/>
    </row>
    <row r="32" spans="2:19" ht="15.75">
      <c r="B32" s="30" t="s">
        <v>9</v>
      </c>
      <c r="C32" s="40"/>
      <c r="D32" s="40"/>
      <c r="E32" s="82"/>
      <c r="F32" s="40"/>
      <c r="G32" s="40"/>
      <c r="H32" s="82"/>
      <c r="I32" s="82"/>
      <c r="K32" s="76" t="s">
        <v>0</v>
      </c>
      <c r="L32" s="21" t="s">
        <v>0</v>
      </c>
      <c r="M32" s="76"/>
      <c r="N32" s="150"/>
    </row>
    <row r="33" spans="2:14" ht="15.75">
      <c r="B33" s="30" t="s">
        <v>10</v>
      </c>
      <c r="C33" s="40"/>
      <c r="D33" s="40"/>
      <c r="E33" s="82"/>
      <c r="F33" s="40"/>
      <c r="G33" s="40"/>
      <c r="H33" s="82"/>
      <c r="I33" s="82"/>
      <c r="K33" s="76"/>
      <c r="L33" s="76"/>
      <c r="M33" s="76"/>
      <c r="N33" s="150"/>
    </row>
    <row r="34" spans="2:14" ht="15.75">
      <c r="B34" s="30" t="s">
        <v>11</v>
      </c>
      <c r="C34" s="40"/>
      <c r="D34" s="40"/>
      <c r="E34" s="82"/>
      <c r="F34" s="40"/>
      <c r="G34" s="40"/>
      <c r="H34" s="82"/>
      <c r="I34" s="82"/>
      <c r="K34" s="76" t="s">
        <v>0</v>
      </c>
      <c r="L34" s="76" t="s">
        <v>0</v>
      </c>
      <c r="M34" s="76"/>
      <c r="N34" s="150"/>
    </row>
    <row r="35" spans="2:14" ht="15.75">
      <c r="B35" s="30" t="s">
        <v>12</v>
      </c>
      <c r="C35" s="40"/>
      <c r="D35" s="40"/>
      <c r="E35" s="82"/>
      <c r="F35" s="40"/>
      <c r="G35" s="40"/>
      <c r="H35" s="82"/>
      <c r="I35" s="82"/>
      <c r="K35" s="76"/>
      <c r="L35" s="76"/>
      <c r="M35" s="76"/>
      <c r="N35" s="150"/>
    </row>
    <row r="36" spans="2:14" ht="15.75">
      <c r="B36" s="30" t="s">
        <v>84</v>
      </c>
      <c r="C36" s="40"/>
      <c r="D36" s="40"/>
      <c r="E36" s="82"/>
      <c r="F36" s="40"/>
      <c r="G36" s="40"/>
      <c r="H36" s="82"/>
      <c r="I36" s="82"/>
      <c r="K36" s="76" t="s">
        <v>0</v>
      </c>
      <c r="L36" s="76"/>
      <c r="M36" s="76"/>
      <c r="N36" s="150"/>
    </row>
    <row r="37" spans="2:14" ht="15.75">
      <c r="B37" s="30" t="s">
        <v>14</v>
      </c>
      <c r="C37" s="40"/>
      <c r="D37" s="40"/>
      <c r="E37" s="82"/>
      <c r="F37" s="40"/>
      <c r="G37" s="40"/>
      <c r="H37" s="82"/>
      <c r="I37" s="82"/>
      <c r="K37" s="76"/>
      <c r="L37" s="151"/>
      <c r="M37" s="76"/>
      <c r="N37" s="150"/>
    </row>
    <row r="38" spans="2:14" ht="15.75">
      <c r="B38" s="30" t="s">
        <v>15</v>
      </c>
      <c r="C38" s="40"/>
      <c r="D38" s="40"/>
      <c r="E38" s="82"/>
      <c r="F38" s="40"/>
      <c r="G38" s="40"/>
      <c r="H38" s="82"/>
      <c r="I38" s="82"/>
      <c r="K38" s="76" t="s">
        <v>0</v>
      </c>
      <c r="L38" s="76"/>
      <c r="M38" s="76"/>
    </row>
    <row r="39" spans="2:14" ht="15.75">
      <c r="B39" s="30" t="s">
        <v>56</v>
      </c>
      <c r="C39" s="40"/>
      <c r="D39" s="40"/>
      <c r="E39" s="82"/>
      <c r="F39" s="40"/>
      <c r="G39" s="40"/>
      <c r="H39" s="82"/>
      <c r="I39" s="82"/>
      <c r="K39" s="76"/>
      <c r="L39" s="76"/>
      <c r="M39" s="76"/>
    </row>
    <row r="40" spans="2:14" ht="15.75">
      <c r="B40" s="30" t="s">
        <v>17</v>
      </c>
      <c r="C40" s="40"/>
      <c r="D40" s="40"/>
      <c r="E40" s="82"/>
      <c r="F40" s="40"/>
      <c r="G40" s="40"/>
      <c r="H40" s="82"/>
      <c r="I40" s="82"/>
      <c r="K40" s="76"/>
      <c r="L40" s="76"/>
      <c r="M40" s="76"/>
    </row>
    <row r="41" spans="2:14" ht="15.75">
      <c r="B41" s="8" t="s">
        <v>1</v>
      </c>
      <c r="C41" s="28">
        <f t="shared" ref="C41:I41" si="7">SUM(C29:C40)</f>
        <v>172448.39</v>
      </c>
      <c r="D41" s="19">
        <f t="shared" si="7"/>
        <v>3504.74</v>
      </c>
      <c r="E41" s="19">
        <f>SUM(E29:E40)</f>
        <v>175953.13</v>
      </c>
      <c r="F41" s="19">
        <f t="shared" si="7"/>
        <v>1726.75</v>
      </c>
      <c r="G41" s="19">
        <f t="shared" si="7"/>
        <v>216</v>
      </c>
      <c r="H41" s="19">
        <f t="shared" si="7"/>
        <v>1942.75</v>
      </c>
      <c r="I41" s="19">
        <f t="shared" si="7"/>
        <v>177895.88</v>
      </c>
      <c r="M41" s="152"/>
    </row>
    <row r="42" spans="2:14">
      <c r="G42" s="54"/>
      <c r="H42" s="54"/>
    </row>
    <row r="43" spans="2:14" ht="15" customHeight="1">
      <c r="B43" s="8" t="s">
        <v>4</v>
      </c>
      <c r="C43" s="28">
        <f t="shared" ref="C43:I43" si="8">AVERAGE(C29:C40)</f>
        <v>57482.796666666669</v>
      </c>
      <c r="D43" s="28">
        <f t="shared" si="8"/>
        <v>1168.2466666666667</v>
      </c>
      <c r="E43" s="28">
        <f>AVERAGE(E29:E40)</f>
        <v>58651.043333333335</v>
      </c>
      <c r="F43" s="28">
        <f t="shared" si="8"/>
        <v>575.58333333333337</v>
      </c>
      <c r="G43" s="28">
        <f t="shared" si="8"/>
        <v>72</v>
      </c>
      <c r="H43" s="28">
        <f t="shared" si="8"/>
        <v>647.58333333333337</v>
      </c>
      <c r="I43" s="28">
        <f t="shared" si="8"/>
        <v>59298.626666666671</v>
      </c>
    </row>
    <row r="44" spans="2:14">
      <c r="D44" s="61"/>
      <c r="E44" s="83"/>
    </row>
    <row r="45" spans="2:14" ht="67.5">
      <c r="B45" s="59" t="s">
        <v>73</v>
      </c>
      <c r="C45" s="57" t="s">
        <v>38</v>
      </c>
      <c r="D45" s="57" t="s">
        <v>39</v>
      </c>
      <c r="E45" s="57" t="s">
        <v>41</v>
      </c>
      <c r="F45" s="57" t="s">
        <v>40</v>
      </c>
      <c r="G45" s="57" t="s">
        <v>18</v>
      </c>
      <c r="H45" s="57" t="s">
        <v>42</v>
      </c>
      <c r="I45" s="57" t="s">
        <v>74</v>
      </c>
    </row>
    <row r="46" spans="2:14" ht="15.75">
      <c r="B46" s="30" t="s">
        <v>6</v>
      </c>
      <c r="C46" s="36">
        <v>56170.63</v>
      </c>
      <c r="D46" s="40">
        <v>1071.3399999999999</v>
      </c>
      <c r="E46" s="62">
        <f t="shared" ref="E46:E57" si="9">+C46+D46</f>
        <v>57241.969999999994</v>
      </c>
      <c r="F46" s="40">
        <v>694.94</v>
      </c>
      <c r="G46" s="40">
        <v>151.05000000000001</v>
      </c>
      <c r="H46" s="62">
        <f t="shared" ref="H46:H57" si="10">+F46+G46</f>
        <v>845.99</v>
      </c>
      <c r="I46" s="62">
        <f t="shared" ref="I46:I57" si="11">+E46+H46</f>
        <v>58087.959999999992</v>
      </c>
    </row>
    <row r="47" spans="2:14" ht="15.75">
      <c r="B47" s="30" t="s">
        <v>7</v>
      </c>
      <c r="C47" s="36">
        <v>46960.24</v>
      </c>
      <c r="D47" s="40">
        <v>1021.15</v>
      </c>
      <c r="E47" s="62">
        <f t="shared" si="9"/>
        <v>47981.39</v>
      </c>
      <c r="F47" s="40">
        <v>691.3</v>
      </c>
      <c r="G47" s="40">
        <v>136.44</v>
      </c>
      <c r="H47" s="62">
        <f t="shared" si="10"/>
        <v>827.74</v>
      </c>
      <c r="I47" s="62">
        <f t="shared" si="11"/>
        <v>48809.13</v>
      </c>
    </row>
    <row r="48" spans="2:14" ht="15.75">
      <c r="B48" s="30" t="s">
        <v>8</v>
      </c>
      <c r="C48" s="36">
        <v>56466.64</v>
      </c>
      <c r="D48" s="40">
        <v>1109.6600000000001</v>
      </c>
      <c r="E48" s="62">
        <f t="shared" si="9"/>
        <v>57576.3</v>
      </c>
      <c r="F48" s="40">
        <v>870.26</v>
      </c>
      <c r="G48" s="40">
        <v>144</v>
      </c>
      <c r="H48" s="62">
        <f t="shared" si="10"/>
        <v>1014.26</v>
      </c>
      <c r="I48" s="62">
        <f t="shared" si="11"/>
        <v>58590.560000000005</v>
      </c>
    </row>
    <row r="49" spans="2:9" ht="15.75">
      <c r="B49" s="30" t="s">
        <v>9</v>
      </c>
      <c r="C49" s="27">
        <v>61005.120000000003</v>
      </c>
      <c r="D49" s="40">
        <v>1231.3</v>
      </c>
      <c r="E49" s="62">
        <f t="shared" si="9"/>
        <v>62236.420000000006</v>
      </c>
      <c r="F49" s="40">
        <v>330.66</v>
      </c>
      <c r="G49" s="40">
        <v>143.66999999999999</v>
      </c>
      <c r="H49" s="62">
        <f t="shared" si="10"/>
        <v>474.33000000000004</v>
      </c>
      <c r="I49" s="62">
        <f t="shared" si="11"/>
        <v>62710.750000000007</v>
      </c>
    </row>
    <row r="50" spans="2:9" ht="15.75">
      <c r="B50" s="30" t="s">
        <v>10</v>
      </c>
      <c r="C50" s="27">
        <v>62837.47</v>
      </c>
      <c r="D50" s="40">
        <v>1307.43</v>
      </c>
      <c r="E50" s="62">
        <f t="shared" si="9"/>
        <v>64144.9</v>
      </c>
      <c r="F50" s="40">
        <v>735.79</v>
      </c>
      <c r="G50" s="40">
        <v>144</v>
      </c>
      <c r="H50" s="62">
        <f t="shared" si="10"/>
        <v>879.79</v>
      </c>
      <c r="I50" s="62">
        <f t="shared" si="11"/>
        <v>65024.69</v>
      </c>
    </row>
    <row r="51" spans="2:9" ht="15.75">
      <c r="B51" s="30" t="s">
        <v>11</v>
      </c>
      <c r="C51" s="27">
        <v>58297.78</v>
      </c>
      <c r="D51" s="40">
        <v>1408.4</v>
      </c>
      <c r="E51" s="62">
        <f t="shared" si="9"/>
        <v>59706.18</v>
      </c>
      <c r="F51" s="40">
        <v>923.47</v>
      </c>
      <c r="G51" s="40">
        <v>144</v>
      </c>
      <c r="H51" s="62">
        <f t="shared" si="10"/>
        <v>1067.47</v>
      </c>
      <c r="I51" s="62">
        <f t="shared" si="11"/>
        <v>60773.65</v>
      </c>
    </row>
    <row r="52" spans="2:9" ht="15.75">
      <c r="B52" s="30" t="s">
        <v>12</v>
      </c>
      <c r="C52" s="27">
        <v>56839.15</v>
      </c>
      <c r="D52" s="40">
        <v>1390.52</v>
      </c>
      <c r="E52" s="62">
        <f t="shared" si="9"/>
        <v>58229.67</v>
      </c>
      <c r="F52" s="40">
        <v>1057.3599999999999</v>
      </c>
      <c r="G52" s="40">
        <v>144</v>
      </c>
      <c r="H52" s="62">
        <f t="shared" si="10"/>
        <v>1201.3599999999999</v>
      </c>
      <c r="I52" s="62">
        <f t="shared" si="11"/>
        <v>59431.03</v>
      </c>
    </row>
    <row r="53" spans="2:9" ht="15.75">
      <c r="B53" s="30" t="s">
        <v>84</v>
      </c>
      <c r="C53" s="36">
        <v>56450.6</v>
      </c>
      <c r="D53" s="40">
        <v>1490.16</v>
      </c>
      <c r="E53" s="62">
        <f t="shared" si="9"/>
        <v>57940.76</v>
      </c>
      <c r="F53" s="40">
        <v>1054.04</v>
      </c>
      <c r="G53" s="40">
        <v>144</v>
      </c>
      <c r="H53" s="62">
        <f t="shared" si="10"/>
        <v>1198.04</v>
      </c>
      <c r="I53" s="62">
        <f t="shared" si="11"/>
        <v>59138.8</v>
      </c>
    </row>
    <row r="54" spans="2:9" ht="15.75">
      <c r="B54" s="30" t="s">
        <v>14</v>
      </c>
      <c r="C54" s="36">
        <v>54727.19</v>
      </c>
      <c r="D54" s="40">
        <v>1549.49</v>
      </c>
      <c r="E54" s="62">
        <f t="shared" si="9"/>
        <v>56276.68</v>
      </c>
      <c r="F54" s="40">
        <v>864.21</v>
      </c>
      <c r="G54" s="40">
        <v>72</v>
      </c>
      <c r="H54" s="62">
        <f t="shared" si="10"/>
        <v>936.21</v>
      </c>
      <c r="I54" s="62">
        <f t="shared" si="11"/>
        <v>57212.89</v>
      </c>
    </row>
    <row r="55" spans="2:9" ht="15.75">
      <c r="B55" s="30" t="s">
        <v>15</v>
      </c>
      <c r="C55" s="40">
        <v>56931.72</v>
      </c>
      <c r="D55" s="40">
        <v>1314.03</v>
      </c>
      <c r="E55" s="62">
        <f t="shared" si="9"/>
        <v>58245.75</v>
      </c>
      <c r="F55" s="40">
        <v>413.84</v>
      </c>
      <c r="G55" s="40">
        <v>72</v>
      </c>
      <c r="H55" s="62">
        <f t="shared" si="10"/>
        <v>485.84</v>
      </c>
      <c r="I55" s="62">
        <f t="shared" si="11"/>
        <v>58731.59</v>
      </c>
    </row>
    <row r="56" spans="2:9" ht="15.75">
      <c r="B56" s="30" t="s">
        <v>56</v>
      </c>
      <c r="C56" s="36">
        <v>52906.81</v>
      </c>
      <c r="D56" s="40">
        <v>1289.47</v>
      </c>
      <c r="E56" s="62">
        <f t="shared" si="9"/>
        <v>54196.28</v>
      </c>
      <c r="F56" s="40">
        <v>743.13</v>
      </c>
      <c r="G56" s="119">
        <v>72</v>
      </c>
      <c r="H56" s="62">
        <f t="shared" si="10"/>
        <v>815.13</v>
      </c>
      <c r="I56" s="62">
        <f t="shared" si="11"/>
        <v>55011.409999999996</v>
      </c>
    </row>
    <row r="57" spans="2:9" ht="15.75">
      <c r="B57" s="30" t="s">
        <v>17</v>
      </c>
      <c r="C57" s="40">
        <v>56656.95</v>
      </c>
      <c r="D57" s="40">
        <v>1218.6600000000001</v>
      </c>
      <c r="E57" s="62">
        <f t="shared" si="9"/>
        <v>57875.61</v>
      </c>
      <c r="F57" s="40">
        <v>524.01</v>
      </c>
      <c r="G57" s="56">
        <v>72</v>
      </c>
      <c r="H57" s="62">
        <f t="shared" si="10"/>
        <v>596.01</v>
      </c>
      <c r="I57" s="62">
        <f t="shared" si="11"/>
        <v>58471.62</v>
      </c>
    </row>
    <row r="58" spans="2:9" ht="15.75">
      <c r="B58" s="9" t="s">
        <v>1</v>
      </c>
      <c r="C58" s="77">
        <f t="shared" ref="C58:D58" si="12">SUM(C46:C57)</f>
        <v>676250.3</v>
      </c>
      <c r="D58" s="18">
        <f t="shared" si="12"/>
        <v>15401.61</v>
      </c>
      <c r="E58" s="18">
        <f>SUM(E46:E57)</f>
        <v>691651.91</v>
      </c>
      <c r="F58" s="18">
        <f t="shared" ref="F58:I58" si="13">SUM(F46:F57)</f>
        <v>8903.01</v>
      </c>
      <c r="G58" s="18">
        <f t="shared" si="13"/>
        <v>1439.1599999999999</v>
      </c>
      <c r="H58" s="18">
        <f t="shared" si="13"/>
        <v>10342.169999999998</v>
      </c>
      <c r="I58" s="18">
        <f t="shared" si="13"/>
        <v>701994.08</v>
      </c>
    </row>
    <row r="59" spans="2:9">
      <c r="B59" s="29"/>
      <c r="C59" s="27"/>
    </row>
    <row r="60" spans="2:9">
      <c r="B60" s="9" t="s">
        <v>4</v>
      </c>
      <c r="C60" s="78">
        <f t="shared" ref="C60:D60" si="14">AVERAGE(C46:C57)</f>
        <v>56354.191666666673</v>
      </c>
      <c r="D60" s="78">
        <f t="shared" si="14"/>
        <v>1283.4675</v>
      </c>
      <c r="E60" s="78">
        <f>AVERAGE(E46:E57)</f>
        <v>57637.659166666672</v>
      </c>
      <c r="F60" s="78">
        <f t="shared" ref="F60:I60" si="15">AVERAGE(F46:F57)</f>
        <v>741.91750000000002</v>
      </c>
      <c r="G60" s="78">
        <f t="shared" si="15"/>
        <v>119.92999999999999</v>
      </c>
      <c r="H60" s="78">
        <f t="shared" si="15"/>
        <v>861.84749999999985</v>
      </c>
      <c r="I60" s="78">
        <f t="shared" si="15"/>
        <v>58499.506666666661</v>
      </c>
    </row>
    <row r="61" spans="2:9">
      <c r="D61" s="61"/>
      <c r="E61" s="83"/>
    </row>
    <row r="62" spans="2:9" ht="67.5">
      <c r="B62" s="5" t="s">
        <v>57</v>
      </c>
      <c r="C62" s="63" t="s">
        <v>38</v>
      </c>
      <c r="D62" s="63" t="s">
        <v>39</v>
      </c>
      <c r="E62" s="63" t="s">
        <v>41</v>
      </c>
      <c r="F62" s="39" t="s">
        <v>40</v>
      </c>
      <c r="G62" s="69" t="s">
        <v>18</v>
      </c>
      <c r="H62" s="63" t="s">
        <v>42</v>
      </c>
      <c r="I62" s="63" t="s">
        <v>58</v>
      </c>
    </row>
    <row r="63" spans="2:9" ht="15.75">
      <c r="B63" s="30" t="s">
        <v>6</v>
      </c>
      <c r="C63" s="37">
        <v>56253.696000000025</v>
      </c>
      <c r="D63" s="41">
        <v>930.6350000000001</v>
      </c>
      <c r="E63" s="64">
        <f t="shared" ref="E63:E74" si="16">+C63+D63</f>
        <v>57184.331000000027</v>
      </c>
      <c r="F63" s="41">
        <v>699.47</v>
      </c>
      <c r="G63" s="41">
        <v>87.05</v>
      </c>
      <c r="H63" s="64">
        <f t="shared" ref="H63:H74" si="17">+F63+G63</f>
        <v>786.52</v>
      </c>
      <c r="I63" s="64">
        <f t="shared" ref="I63:I74" si="18">+E63+H63</f>
        <v>57970.851000000024</v>
      </c>
    </row>
    <row r="64" spans="2:9" ht="15.75">
      <c r="B64" s="30" t="s">
        <v>7</v>
      </c>
      <c r="C64" s="37">
        <v>51740.121000000028</v>
      </c>
      <c r="D64" s="41">
        <v>875.91999999999985</v>
      </c>
      <c r="E64" s="64">
        <f t="shared" si="16"/>
        <v>52616.041000000027</v>
      </c>
      <c r="F64" s="41">
        <v>648.12</v>
      </c>
      <c r="G64" s="41">
        <v>201.1</v>
      </c>
      <c r="H64" s="64">
        <f t="shared" si="17"/>
        <v>849.22</v>
      </c>
      <c r="I64" s="64">
        <f t="shared" si="18"/>
        <v>53465.261000000028</v>
      </c>
    </row>
    <row r="65" spans="2:14" ht="15.75">
      <c r="B65" s="30" t="s">
        <v>8</v>
      </c>
      <c r="C65" s="37">
        <v>59582.368999999992</v>
      </c>
      <c r="D65" s="41">
        <v>1031.366</v>
      </c>
      <c r="E65" s="64">
        <f t="shared" si="16"/>
        <v>60613.734999999993</v>
      </c>
      <c r="F65" s="41">
        <v>732.12000000000012</v>
      </c>
      <c r="G65" s="41">
        <v>157.9</v>
      </c>
      <c r="H65" s="64">
        <f t="shared" si="17"/>
        <v>890.0200000000001</v>
      </c>
      <c r="I65" s="64">
        <f t="shared" si="18"/>
        <v>61503.75499999999</v>
      </c>
    </row>
    <row r="66" spans="2:14" ht="15.75">
      <c r="B66" s="30" t="s">
        <v>9</v>
      </c>
      <c r="C66" s="153">
        <v>57803.811999999787</v>
      </c>
      <c r="D66" s="50">
        <v>989.24000000000024</v>
      </c>
      <c r="E66" s="64">
        <f t="shared" si="16"/>
        <v>58793.051999999785</v>
      </c>
      <c r="F66" s="50">
        <v>529.41999999999996</v>
      </c>
      <c r="G66" s="50">
        <v>169.76</v>
      </c>
      <c r="H66" s="64">
        <f t="shared" si="17"/>
        <v>699.18</v>
      </c>
      <c r="I66" s="64">
        <f t="shared" si="18"/>
        <v>59492.231999999785</v>
      </c>
    </row>
    <row r="67" spans="2:14" ht="15.75">
      <c r="B67" s="30" t="s">
        <v>10</v>
      </c>
      <c r="C67" s="37">
        <v>56738.983509999962</v>
      </c>
      <c r="D67" s="41">
        <v>1010.0060000000001</v>
      </c>
      <c r="E67" s="64">
        <f t="shared" si="16"/>
        <v>57748.989509999963</v>
      </c>
      <c r="F67" s="41">
        <v>628.49</v>
      </c>
      <c r="G67" s="41">
        <v>110.43</v>
      </c>
      <c r="H67" s="64">
        <f t="shared" si="17"/>
        <v>738.92000000000007</v>
      </c>
      <c r="I67" s="64">
        <f t="shared" si="18"/>
        <v>58487.909509999961</v>
      </c>
    </row>
    <row r="68" spans="2:14" ht="15.75">
      <c r="B68" s="30" t="s">
        <v>11</v>
      </c>
      <c r="C68" s="37">
        <v>54033.004539999965</v>
      </c>
      <c r="D68" s="41">
        <v>920.61400000000003</v>
      </c>
      <c r="E68" s="64">
        <f t="shared" si="16"/>
        <v>54953.618539999967</v>
      </c>
      <c r="F68" s="41">
        <v>631.94000000000005</v>
      </c>
      <c r="G68" s="41">
        <v>119.88</v>
      </c>
      <c r="H68" s="64">
        <f t="shared" si="17"/>
        <v>751.82</v>
      </c>
      <c r="I68" s="64">
        <f t="shared" si="18"/>
        <v>55705.438539999966</v>
      </c>
    </row>
    <row r="69" spans="2:14" ht="15.75">
      <c r="B69" s="30" t="s">
        <v>12</v>
      </c>
      <c r="C69" s="46">
        <v>51443.652999999904</v>
      </c>
      <c r="D69" s="14">
        <v>901.53300000000013</v>
      </c>
      <c r="E69" s="64">
        <f t="shared" si="16"/>
        <v>52345.185999999907</v>
      </c>
      <c r="F69" s="14">
        <v>1103.5500000000002</v>
      </c>
      <c r="G69" s="14">
        <v>115.16</v>
      </c>
      <c r="H69" s="64">
        <f t="shared" si="17"/>
        <v>1218.7100000000003</v>
      </c>
      <c r="I69" s="64">
        <f t="shared" si="18"/>
        <v>53563.895999999906</v>
      </c>
    </row>
    <row r="70" spans="2:14" ht="15.75">
      <c r="B70" s="30" t="s">
        <v>13</v>
      </c>
      <c r="C70" s="46">
        <v>51851.303000000014</v>
      </c>
      <c r="D70" s="14">
        <v>998.4670000000001</v>
      </c>
      <c r="E70" s="64">
        <f t="shared" si="16"/>
        <v>52849.770000000011</v>
      </c>
      <c r="F70" s="14">
        <v>528.45000000000005</v>
      </c>
      <c r="G70" s="14">
        <v>117.52</v>
      </c>
      <c r="H70" s="64">
        <f t="shared" si="17"/>
        <v>645.97</v>
      </c>
      <c r="I70" s="64">
        <f t="shared" si="18"/>
        <v>53495.740000000013</v>
      </c>
    </row>
    <row r="71" spans="2:14" ht="15.75">
      <c r="B71" s="30" t="s">
        <v>14</v>
      </c>
      <c r="C71" s="46">
        <v>50752.74399999989</v>
      </c>
      <c r="D71" s="14">
        <v>913.90599999999984</v>
      </c>
      <c r="E71" s="64">
        <f t="shared" si="16"/>
        <v>51666.649999999892</v>
      </c>
      <c r="F71" s="14">
        <v>389.83000000000004</v>
      </c>
      <c r="G71" s="14">
        <v>116.34</v>
      </c>
      <c r="H71" s="64">
        <f t="shared" si="17"/>
        <v>506.17000000000007</v>
      </c>
      <c r="I71" s="64">
        <f t="shared" si="18"/>
        <v>52172.819999999891</v>
      </c>
    </row>
    <row r="72" spans="2:14" ht="15.75">
      <c r="B72" s="30" t="s">
        <v>15</v>
      </c>
      <c r="C72" s="46">
        <v>51875.880999999921</v>
      </c>
      <c r="D72" s="14">
        <v>765.01800000000003</v>
      </c>
      <c r="E72" s="64">
        <f t="shared" si="16"/>
        <v>52640.898999999918</v>
      </c>
      <c r="F72" s="14">
        <v>873.25</v>
      </c>
      <c r="G72" s="206">
        <v>178.2</v>
      </c>
      <c r="H72" s="64">
        <f t="shared" si="17"/>
        <v>1051.45</v>
      </c>
      <c r="I72" s="64">
        <f t="shared" si="18"/>
        <v>53692.348999999915</v>
      </c>
    </row>
    <row r="73" spans="2:14" ht="15.75">
      <c r="B73" s="30" t="s">
        <v>16</v>
      </c>
      <c r="C73" s="46">
        <v>50427.576999999947</v>
      </c>
      <c r="D73" s="14">
        <v>733.22</v>
      </c>
      <c r="E73" s="64">
        <f t="shared" si="16"/>
        <v>51160.796999999948</v>
      </c>
      <c r="F73" s="14">
        <v>653.79</v>
      </c>
      <c r="G73" s="206">
        <v>193.32</v>
      </c>
      <c r="H73" s="64">
        <f t="shared" si="17"/>
        <v>847.1099999999999</v>
      </c>
      <c r="I73" s="64">
        <f t="shared" si="18"/>
        <v>52007.906999999948</v>
      </c>
    </row>
    <row r="74" spans="2:14" ht="15.75">
      <c r="B74" s="30" t="s">
        <v>17</v>
      </c>
      <c r="C74" s="46">
        <v>55984.891720000036</v>
      </c>
      <c r="D74" s="14">
        <v>1133.9630000000004</v>
      </c>
      <c r="E74" s="64">
        <f t="shared" si="16"/>
        <v>57118.854720000039</v>
      </c>
      <c r="F74" s="14">
        <v>779.18000000000018</v>
      </c>
      <c r="G74" s="206">
        <v>185.76</v>
      </c>
      <c r="H74" s="64">
        <f t="shared" si="17"/>
        <v>964.94000000000017</v>
      </c>
      <c r="I74" s="64">
        <f t="shared" si="18"/>
        <v>58083.794720000042</v>
      </c>
    </row>
    <row r="75" spans="2:14" ht="15.75">
      <c r="B75" s="67" t="s">
        <v>1</v>
      </c>
      <c r="C75" s="81">
        <f t="shared" ref="C75:D75" si="19">SUM(C63:C74)</f>
        <v>648488.03576999961</v>
      </c>
      <c r="D75" s="65">
        <f t="shared" si="19"/>
        <v>11203.887999999999</v>
      </c>
      <c r="E75" s="65">
        <f>SUM(E63:E74)</f>
        <v>659691.92376999953</v>
      </c>
      <c r="F75" s="65">
        <f t="shared" ref="F75:I75" si="20">SUM(F63:F74)</f>
        <v>8197.61</v>
      </c>
      <c r="G75" s="65">
        <f t="shared" si="20"/>
        <v>1752.4199999999998</v>
      </c>
      <c r="H75" s="65">
        <f t="shared" si="20"/>
        <v>9950.0300000000007</v>
      </c>
      <c r="I75" s="65">
        <f t="shared" si="20"/>
        <v>669641.95376999944</v>
      </c>
    </row>
    <row r="76" spans="2:14">
      <c r="B76" s="29"/>
      <c r="C76" s="46"/>
    </row>
    <row r="77" spans="2:14" ht="15.75">
      <c r="B77" s="67" t="s">
        <v>4</v>
      </c>
      <c r="C77" s="81">
        <f t="shared" ref="C77:D77" si="21">AVERAGE(C63:C74)</f>
        <v>54040.66964749997</v>
      </c>
      <c r="D77" s="65">
        <f t="shared" si="21"/>
        <v>933.65733333333321</v>
      </c>
      <c r="E77" s="65">
        <f>AVERAGE(E63:E74)</f>
        <v>54974.326980833292</v>
      </c>
      <c r="F77" s="65">
        <f t="shared" ref="F77:I77" si="22">AVERAGE(F63:F74)</f>
        <v>683.13416666666672</v>
      </c>
      <c r="G77" s="65">
        <f t="shared" si="22"/>
        <v>146.035</v>
      </c>
      <c r="H77" s="65">
        <f t="shared" si="22"/>
        <v>829.16916666666668</v>
      </c>
      <c r="I77" s="65">
        <f t="shared" si="22"/>
        <v>55803.496147499951</v>
      </c>
    </row>
    <row r="78" spans="2:14">
      <c r="D78" s="61"/>
      <c r="E78" s="83"/>
    </row>
    <row r="79" spans="2:14" ht="67.5">
      <c r="B79" s="5" t="s">
        <v>50</v>
      </c>
      <c r="C79" s="63" t="s">
        <v>38</v>
      </c>
      <c r="D79" s="63" t="s">
        <v>39</v>
      </c>
      <c r="E79" s="63" t="s">
        <v>41</v>
      </c>
      <c r="F79" s="39" t="s">
        <v>40</v>
      </c>
      <c r="G79" s="69" t="s">
        <v>18</v>
      </c>
      <c r="H79" s="63" t="s">
        <v>42</v>
      </c>
      <c r="I79" s="63" t="s">
        <v>51</v>
      </c>
    </row>
    <row r="80" spans="2:14" ht="15.75">
      <c r="B80" s="30" t="s">
        <v>6</v>
      </c>
      <c r="C80" s="37">
        <v>56469.227999999945</v>
      </c>
      <c r="D80" s="41">
        <v>940.56499999999983</v>
      </c>
      <c r="E80" s="64">
        <f t="shared" ref="E80:E91" si="23">+C80+D80</f>
        <v>57409.792999999947</v>
      </c>
      <c r="F80" s="41">
        <v>1243.3200000000002</v>
      </c>
      <c r="G80" s="41">
        <v>272.66000000000003</v>
      </c>
      <c r="H80" s="64">
        <f t="shared" ref="H80:H91" si="24">+F80+G80</f>
        <v>1515.9800000000002</v>
      </c>
      <c r="I80" s="64">
        <f t="shared" ref="I80:I86" si="25">+E80+H80</f>
        <v>58925.77299999995</v>
      </c>
      <c r="K80" s="76"/>
      <c r="L80" s="76"/>
      <c r="M80" s="76"/>
      <c r="N80" s="76"/>
    </row>
    <row r="81" spans="2:15" ht="15.75">
      <c r="B81" s="30" t="s">
        <v>7</v>
      </c>
      <c r="C81" s="37">
        <v>48851.025999999991</v>
      </c>
      <c r="D81" s="41">
        <v>755.82900000000018</v>
      </c>
      <c r="E81" s="64">
        <f t="shared" si="23"/>
        <v>49606.854999999989</v>
      </c>
      <c r="F81" s="41">
        <v>1631.8700000000001</v>
      </c>
      <c r="G81" s="41">
        <v>262.5</v>
      </c>
      <c r="H81" s="64">
        <f t="shared" si="24"/>
        <v>1894.3700000000001</v>
      </c>
      <c r="I81" s="64">
        <f t="shared" si="25"/>
        <v>51501.224999999991</v>
      </c>
      <c r="K81" s="76" t="s">
        <v>0</v>
      </c>
      <c r="L81" s="76"/>
      <c r="M81" s="76"/>
      <c r="N81" s="76"/>
    </row>
    <row r="82" spans="2:15" ht="15.75">
      <c r="B82" s="30" t="s">
        <v>8</v>
      </c>
      <c r="C82" s="37">
        <v>56639.544999999831</v>
      </c>
      <c r="D82" s="41">
        <v>866.04</v>
      </c>
      <c r="E82" s="64">
        <f t="shared" si="23"/>
        <v>57505.584999999832</v>
      </c>
      <c r="F82" s="41">
        <v>984.54</v>
      </c>
      <c r="G82" s="41">
        <v>290.02</v>
      </c>
      <c r="H82" s="64">
        <f t="shared" si="24"/>
        <v>1274.56</v>
      </c>
      <c r="I82" s="64">
        <f t="shared" si="25"/>
        <v>58780.144999999829</v>
      </c>
      <c r="K82" s="76"/>
      <c r="L82" s="76"/>
      <c r="M82" s="76"/>
      <c r="N82" s="76"/>
    </row>
    <row r="83" spans="2:15" ht="15.75">
      <c r="B83" s="30" t="s">
        <v>9</v>
      </c>
      <c r="C83" s="153">
        <v>55865.489000000045</v>
      </c>
      <c r="D83" s="50">
        <v>817.15999999999963</v>
      </c>
      <c r="E83" s="64">
        <f t="shared" si="23"/>
        <v>56682.649000000041</v>
      </c>
      <c r="F83" s="50">
        <v>1127.71</v>
      </c>
      <c r="G83" s="50">
        <v>219.97</v>
      </c>
      <c r="H83" s="64">
        <f t="shared" si="24"/>
        <v>1347.68</v>
      </c>
      <c r="I83" s="64">
        <f t="shared" si="25"/>
        <v>58030.329000000042</v>
      </c>
      <c r="K83" s="76"/>
      <c r="L83" s="76"/>
      <c r="M83" s="76"/>
      <c r="N83" s="76"/>
    </row>
    <row r="84" spans="2:15" ht="15.75">
      <c r="B84" s="30" t="s">
        <v>10</v>
      </c>
      <c r="C84" s="37">
        <v>55656.794000000125</v>
      </c>
      <c r="D84" s="41">
        <v>847.34</v>
      </c>
      <c r="E84" s="64">
        <f t="shared" si="23"/>
        <v>56504.134000000122</v>
      </c>
      <c r="F84" s="41">
        <v>1004.4</v>
      </c>
      <c r="G84" s="41">
        <v>263.38</v>
      </c>
      <c r="H84" s="64">
        <f t="shared" si="24"/>
        <v>1267.78</v>
      </c>
      <c r="I84" s="64">
        <f t="shared" si="25"/>
        <v>57771.914000000121</v>
      </c>
      <c r="K84" s="76"/>
      <c r="L84" s="76"/>
      <c r="M84" s="76"/>
      <c r="N84" s="76"/>
    </row>
    <row r="85" spans="2:15" ht="15.75">
      <c r="B85" s="30" t="s">
        <v>11</v>
      </c>
      <c r="C85" s="37">
        <v>53565.229999999909</v>
      </c>
      <c r="D85" s="41">
        <v>798.47400000000016</v>
      </c>
      <c r="E85" s="64">
        <f t="shared" si="23"/>
        <v>54363.703999999911</v>
      </c>
      <c r="F85" s="41">
        <v>497.18</v>
      </c>
      <c r="G85" s="41">
        <v>253</v>
      </c>
      <c r="H85" s="64">
        <f t="shared" si="24"/>
        <v>750.18000000000006</v>
      </c>
      <c r="I85" s="64">
        <f t="shared" si="25"/>
        <v>55113.883999999911</v>
      </c>
      <c r="K85" s="76"/>
      <c r="L85" s="76"/>
      <c r="M85" s="76"/>
      <c r="N85" s="76"/>
    </row>
    <row r="86" spans="2:15" ht="15.75">
      <c r="B86" s="30" t="s">
        <v>12</v>
      </c>
      <c r="C86" s="46">
        <v>53659.867999999937</v>
      </c>
      <c r="D86" s="14">
        <v>826.99300000000028</v>
      </c>
      <c r="E86" s="64">
        <f t="shared" si="23"/>
        <v>54486.860999999939</v>
      </c>
      <c r="F86" s="14">
        <v>1141.31</v>
      </c>
      <c r="G86" s="14">
        <v>273</v>
      </c>
      <c r="H86" s="64">
        <f t="shared" si="24"/>
        <v>1414.31</v>
      </c>
      <c r="I86" s="64">
        <f t="shared" si="25"/>
        <v>55901.170999999937</v>
      </c>
      <c r="K86" s="76"/>
      <c r="L86" s="76"/>
      <c r="M86" s="76"/>
      <c r="N86" s="76"/>
    </row>
    <row r="87" spans="2:15" ht="15.75">
      <c r="B87" s="30" t="s">
        <v>13</v>
      </c>
      <c r="C87" s="46">
        <v>50666.93700000002</v>
      </c>
      <c r="D87" s="14">
        <v>924.63899999999978</v>
      </c>
      <c r="E87" s="64">
        <f t="shared" si="23"/>
        <v>51591.576000000023</v>
      </c>
      <c r="F87" s="14">
        <v>1130.6300000000001</v>
      </c>
      <c r="G87" s="14">
        <v>314.8</v>
      </c>
      <c r="H87" s="64">
        <f t="shared" si="24"/>
        <v>1445.43</v>
      </c>
      <c r="I87" s="64">
        <f>+E87+H87</f>
        <v>53037.006000000023</v>
      </c>
      <c r="K87" s="76"/>
      <c r="L87" s="76"/>
      <c r="M87" s="76"/>
      <c r="N87" s="76"/>
    </row>
    <row r="88" spans="2:15" ht="15.75">
      <c r="B88" s="30" t="s">
        <v>14</v>
      </c>
      <c r="C88" s="46">
        <v>51839.873999999807</v>
      </c>
      <c r="D88" s="14">
        <v>905.30200000000013</v>
      </c>
      <c r="E88" s="64">
        <f t="shared" si="23"/>
        <v>52745.17599999981</v>
      </c>
      <c r="F88" s="14">
        <v>1172.7100000000003</v>
      </c>
      <c r="G88" s="14">
        <v>226.44</v>
      </c>
      <c r="H88" s="64">
        <f t="shared" si="24"/>
        <v>1399.1500000000003</v>
      </c>
      <c r="I88" s="64">
        <f>+E88+H88</f>
        <v>54144.325999999812</v>
      </c>
      <c r="K88" s="76"/>
      <c r="L88" s="76"/>
      <c r="M88" s="76"/>
      <c r="N88" s="76"/>
    </row>
    <row r="89" spans="2:15" ht="15.75">
      <c r="B89" s="30" t="s">
        <v>15</v>
      </c>
      <c r="C89" s="46">
        <v>52639.170999999871</v>
      </c>
      <c r="D89" s="14">
        <v>952.66000000000042</v>
      </c>
      <c r="E89" s="64">
        <f t="shared" si="23"/>
        <v>53591.830999999875</v>
      </c>
      <c r="F89" s="14">
        <v>1027.45</v>
      </c>
      <c r="G89" s="206">
        <v>198.99</v>
      </c>
      <c r="H89" s="64">
        <f t="shared" si="24"/>
        <v>1226.44</v>
      </c>
      <c r="I89" s="64">
        <f>+E89+H89</f>
        <v>54818.270999999877</v>
      </c>
      <c r="K89" s="76"/>
      <c r="L89" s="76"/>
      <c r="M89" s="76"/>
      <c r="N89" s="76"/>
    </row>
    <row r="90" spans="2:15" ht="15.75">
      <c r="B90" s="30" t="s">
        <v>16</v>
      </c>
      <c r="C90" s="46">
        <v>50384.25900000002</v>
      </c>
      <c r="D90" s="14">
        <v>914.58499999999981</v>
      </c>
      <c r="E90" s="64">
        <f t="shared" si="23"/>
        <v>51298.844000000019</v>
      </c>
      <c r="F90" s="14">
        <v>771.12999999999988</v>
      </c>
      <c r="G90" s="206">
        <v>275.69</v>
      </c>
      <c r="H90" s="64">
        <f t="shared" si="24"/>
        <v>1046.82</v>
      </c>
      <c r="I90" s="64">
        <f>+E90+H90</f>
        <v>52345.664000000019</v>
      </c>
      <c r="K90" s="76"/>
      <c r="L90" s="76"/>
      <c r="M90" s="76"/>
      <c r="N90" s="76"/>
    </row>
    <row r="91" spans="2:15" ht="15.75">
      <c r="B91" s="30" t="s">
        <v>17</v>
      </c>
      <c r="C91" s="46">
        <v>53057.514000000025</v>
      </c>
      <c r="D91" s="14">
        <v>953.44200000000046</v>
      </c>
      <c r="E91" s="64">
        <f t="shared" si="23"/>
        <v>54010.956000000027</v>
      </c>
      <c r="F91" s="14">
        <v>886.89000000000021</v>
      </c>
      <c r="G91" s="154">
        <v>315</v>
      </c>
      <c r="H91" s="64">
        <f t="shared" si="24"/>
        <v>1201.8900000000003</v>
      </c>
      <c r="I91" s="64">
        <f>+E91+H91</f>
        <v>55212.846000000027</v>
      </c>
      <c r="K91" s="76"/>
      <c r="L91" s="76"/>
      <c r="M91" s="76"/>
      <c r="N91" s="76"/>
    </row>
    <row r="92" spans="2:15" ht="15.75">
      <c r="B92" s="67" t="s">
        <v>1</v>
      </c>
      <c r="C92" s="81">
        <f t="shared" ref="C92:D92" si="26">SUM(C80:C91)</f>
        <v>639294.93499999959</v>
      </c>
      <c r="D92" s="65">
        <f t="shared" si="26"/>
        <v>10503.029</v>
      </c>
      <c r="E92" s="65">
        <f>SUM(E80:E91)</f>
        <v>649797.96399999945</v>
      </c>
      <c r="F92" s="65">
        <f t="shared" ref="F92:I92" si="27">SUM(F80:F91)</f>
        <v>12619.14</v>
      </c>
      <c r="G92" s="65">
        <f t="shared" si="27"/>
        <v>3165.4500000000003</v>
      </c>
      <c r="H92" s="65">
        <f t="shared" si="27"/>
        <v>15784.59</v>
      </c>
      <c r="I92" s="65">
        <f t="shared" si="27"/>
        <v>665582.55399999942</v>
      </c>
      <c r="K92" s="152"/>
      <c r="L92" s="152"/>
      <c r="M92" s="152"/>
      <c r="N92" s="152"/>
      <c r="O92" s="152"/>
    </row>
    <row r="93" spans="2:15">
      <c r="B93" s="29"/>
      <c r="C93" s="46"/>
    </row>
    <row r="94" spans="2:15" ht="15.75">
      <c r="B94" s="67" t="s">
        <v>4</v>
      </c>
      <c r="C94" s="81">
        <f t="shared" ref="C94:D94" si="28">AVERAGE(C80:C91)</f>
        <v>53274.577916666633</v>
      </c>
      <c r="D94" s="65">
        <f t="shared" si="28"/>
        <v>875.2524166666667</v>
      </c>
      <c r="E94" s="65">
        <f>AVERAGE(E80:E91)</f>
        <v>54149.830333333288</v>
      </c>
      <c r="F94" s="65">
        <f t="shared" ref="F94:I94" si="29">AVERAGE(F80:F91)</f>
        <v>1051.595</v>
      </c>
      <c r="G94" s="65">
        <f t="shared" si="29"/>
        <v>263.78750000000002</v>
      </c>
      <c r="H94" s="65">
        <f t="shared" si="29"/>
        <v>1315.3824999999999</v>
      </c>
      <c r="I94" s="65">
        <f t="shared" si="29"/>
        <v>55465.212833333288</v>
      </c>
    </row>
    <row r="95" spans="2:15">
      <c r="D95" s="61"/>
      <c r="E95" s="83"/>
    </row>
    <row r="97" spans="1:1">
      <c r="A97" s="118"/>
    </row>
    <row r="98" spans="1:1">
      <c r="A98" s="118"/>
    </row>
    <row r="99" spans="1:1">
      <c r="A99" s="118"/>
    </row>
    <row r="100" spans="1:1">
      <c r="A100" s="118"/>
    </row>
    <row r="101" spans="1:1">
      <c r="A101" s="118"/>
    </row>
    <row r="102" spans="1:1">
      <c r="A102" s="118"/>
    </row>
    <row r="103" spans="1:1">
      <c r="A103" s="118"/>
    </row>
    <row r="104" spans="1:1">
      <c r="A104" s="118"/>
    </row>
    <row r="105" spans="1:1">
      <c r="A105" s="118"/>
    </row>
    <row r="106" spans="1:1">
      <c r="A106" s="118"/>
    </row>
    <row r="107" spans="1:1">
      <c r="A107" s="118"/>
    </row>
    <row r="108" spans="1:1">
      <c r="A108" s="118"/>
    </row>
    <row r="109" spans="1:1">
      <c r="A109" s="124"/>
    </row>
    <row r="114" spans="1:2">
      <c r="A114" s="118"/>
    </row>
    <row r="115" spans="1:2">
      <c r="A115" s="118"/>
    </row>
    <row r="116" spans="1:2">
      <c r="A116" s="118"/>
    </row>
    <row r="117" spans="1:2">
      <c r="A117" s="118"/>
    </row>
    <row r="118" spans="1:2">
      <c r="A118" s="118"/>
    </row>
    <row r="119" spans="1:2">
      <c r="A119" s="118"/>
    </row>
    <row r="120" spans="1:2">
      <c r="A120" s="118"/>
      <c r="B120" s="83" t="s">
        <v>0</v>
      </c>
    </row>
    <row r="121" spans="1:2">
      <c r="A121" s="118"/>
    </row>
    <row r="122" spans="1:2">
      <c r="A122" s="118"/>
    </row>
    <row r="123" spans="1:2">
      <c r="A123" s="118"/>
    </row>
    <row r="124" spans="1:2">
      <c r="A124" s="118"/>
    </row>
    <row r="125" spans="1:2">
      <c r="A125" s="118"/>
    </row>
    <row r="126" spans="1:2">
      <c r="A126" s="124"/>
    </row>
    <row r="131" spans="1:3">
      <c r="A131" s="4"/>
    </row>
    <row r="132" spans="1:3">
      <c r="A132" s="4"/>
    </row>
    <row r="133" spans="1:3">
      <c r="A133" s="4"/>
    </row>
    <row r="134" spans="1:3">
      <c r="A134" s="4"/>
    </row>
    <row r="135" spans="1:3">
      <c r="A135" s="4"/>
    </row>
    <row r="136" spans="1:3">
      <c r="A136" s="4"/>
    </row>
    <row r="137" spans="1:3">
      <c r="A137" s="4"/>
    </row>
    <row r="138" spans="1:3">
      <c r="A138" s="4"/>
    </row>
    <row r="139" spans="1:3">
      <c r="A139" s="4"/>
    </row>
    <row r="140" spans="1:3">
      <c r="A140" s="4"/>
    </row>
    <row r="141" spans="1:3">
      <c r="A141" s="4"/>
    </row>
    <row r="142" spans="1:3">
      <c r="A142" s="4"/>
    </row>
    <row r="143" spans="1:3" ht="15.75">
      <c r="B143" s="58"/>
      <c r="C143" s="58"/>
    </row>
    <row r="148" spans="1:3">
      <c r="A148" s="4"/>
    </row>
    <row r="149" spans="1:3">
      <c r="A149" s="4"/>
    </row>
    <row r="150" spans="1:3">
      <c r="A150" s="4"/>
    </row>
    <row r="151" spans="1:3">
      <c r="A151" s="4"/>
    </row>
    <row r="152" spans="1:3">
      <c r="A152" s="4"/>
    </row>
    <row r="153" spans="1:3">
      <c r="A153" s="4"/>
    </row>
    <row r="154" spans="1:3">
      <c r="A154" s="4"/>
    </row>
    <row r="155" spans="1:3">
      <c r="A155" s="4"/>
    </row>
    <row r="156" spans="1:3">
      <c r="A156" s="4"/>
    </row>
    <row r="157" spans="1:3">
      <c r="A157" s="4"/>
    </row>
    <row r="158" spans="1:3">
      <c r="A158" s="4"/>
      <c r="B158" s="83"/>
      <c r="C158" s="83"/>
    </row>
    <row r="159" spans="1:3">
      <c r="A159"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sheetData>
  <mergeCells count="10">
    <mergeCell ref="O2:S25"/>
    <mergeCell ref="A1:L1"/>
    <mergeCell ref="M1:N1"/>
    <mergeCell ref="K2:N25"/>
    <mergeCell ref="B24:C25"/>
    <mergeCell ref="D24:D25"/>
    <mergeCell ref="E24:F25"/>
    <mergeCell ref="G24:G25"/>
    <mergeCell ref="H24:I25"/>
    <mergeCell ref="J24:J25"/>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
  <sheetViews>
    <sheetView showGridLines="0" showRowColHeaders="0" zoomScaleNormal="100" workbookViewId="0">
      <pane ySplit="1" topLeftCell="A2" activePane="bottomLeft" state="frozen"/>
      <selection sqref="A1:L1"/>
      <selection pane="bottomLeft" activeCell="A24" sqref="A24"/>
    </sheetView>
  </sheetViews>
  <sheetFormatPr baseColWidth="10" defaultRowHeight="15"/>
  <cols>
    <col min="1" max="1" width="11.42578125" style="3" customWidth="1"/>
    <col min="2" max="2" width="11.42578125" style="3"/>
    <col min="3" max="4" width="11.42578125" style="3" customWidth="1"/>
    <col min="5" max="5" width="12.140625" style="3" customWidth="1"/>
    <col min="6" max="6" width="12.85546875" style="3" customWidth="1"/>
    <col min="7" max="7" width="11.42578125" style="3" customWidth="1"/>
    <col min="8" max="11" width="11.42578125" style="3"/>
    <col min="12" max="12" width="11.42578125" style="3" customWidth="1"/>
    <col min="13" max="14" width="11.42578125" style="3"/>
    <col min="15" max="15" width="11.42578125" style="3" customWidth="1"/>
    <col min="16" max="16384" width="11.42578125" style="3"/>
  </cols>
  <sheetData>
    <row r="1" spans="1:29" s="111" customFormat="1" ht="24.95" customHeight="1">
      <c r="A1" s="228" t="s">
        <v>49</v>
      </c>
      <c r="B1" s="229"/>
      <c r="C1" s="229"/>
      <c r="D1" s="229"/>
      <c r="E1" s="229"/>
      <c r="F1" s="229"/>
      <c r="G1" s="229"/>
      <c r="H1" s="229"/>
      <c r="I1" s="229"/>
      <c r="J1" s="229"/>
      <c r="K1" s="251"/>
      <c r="L1" s="252"/>
      <c r="M1" s="253"/>
      <c r="N1" s="254"/>
      <c r="O1" s="164"/>
      <c r="P1" s="164"/>
      <c r="Q1" s="164"/>
      <c r="R1" s="112"/>
      <c r="S1" s="112"/>
      <c r="T1" s="112"/>
    </row>
    <row r="2" spans="1:29" ht="15" customHeight="1">
      <c r="E2" s="10"/>
      <c r="F2" s="10"/>
      <c r="G2" s="10"/>
      <c r="H2" s="10"/>
      <c r="I2" s="10"/>
      <c r="J2" s="10"/>
      <c r="K2" s="234" t="s">
        <v>158</v>
      </c>
      <c r="L2" s="234"/>
      <c r="M2" s="234"/>
      <c r="N2" s="255"/>
      <c r="O2" s="330" t="s">
        <v>183</v>
      </c>
      <c r="P2" s="331"/>
      <c r="Q2" s="331"/>
      <c r="R2" s="331"/>
      <c r="S2" s="331"/>
      <c r="T2" s="331"/>
      <c r="U2" s="331"/>
      <c r="V2" s="331"/>
      <c r="W2" s="331"/>
      <c r="X2" s="331"/>
      <c r="Y2" s="331"/>
      <c r="Z2" s="331"/>
      <c r="AA2" s="331"/>
      <c r="AB2" s="331"/>
      <c r="AC2" s="332"/>
    </row>
    <row r="3" spans="1:29">
      <c r="D3" s="10"/>
      <c r="E3" s="10"/>
      <c r="F3" s="10"/>
      <c r="G3" s="10"/>
      <c r="H3" s="10"/>
      <c r="I3" s="10"/>
      <c r="J3" s="10"/>
      <c r="K3" s="234"/>
      <c r="L3" s="234"/>
      <c r="M3" s="234"/>
      <c r="N3" s="255"/>
      <c r="O3" s="333"/>
      <c r="P3" s="334"/>
      <c r="Q3" s="334"/>
      <c r="R3" s="334"/>
      <c r="S3" s="334"/>
      <c r="T3" s="334"/>
      <c r="U3" s="334"/>
      <c r="V3" s="334"/>
      <c r="W3" s="334"/>
      <c r="X3" s="334"/>
      <c r="Y3" s="334"/>
      <c r="Z3" s="334"/>
      <c r="AA3" s="334"/>
      <c r="AB3" s="334"/>
      <c r="AC3" s="335"/>
    </row>
    <row r="4" spans="1:29">
      <c r="K4" s="234"/>
      <c r="L4" s="234"/>
      <c r="M4" s="234"/>
      <c r="N4" s="255"/>
      <c r="O4" s="333"/>
      <c r="P4" s="334"/>
      <c r="Q4" s="334"/>
      <c r="R4" s="334"/>
      <c r="S4" s="334"/>
      <c r="T4" s="334"/>
      <c r="U4" s="334"/>
      <c r="V4" s="334"/>
      <c r="W4" s="334"/>
      <c r="X4" s="334"/>
      <c r="Y4" s="334"/>
      <c r="Z4" s="334"/>
      <c r="AA4" s="334"/>
      <c r="AB4" s="334"/>
      <c r="AC4" s="335"/>
    </row>
    <row r="5" spans="1:29">
      <c r="K5" s="234"/>
      <c r="L5" s="234"/>
      <c r="M5" s="234"/>
      <c r="N5" s="255"/>
      <c r="O5" s="333"/>
      <c r="P5" s="334"/>
      <c r="Q5" s="334"/>
      <c r="R5" s="334"/>
      <c r="S5" s="334"/>
      <c r="T5" s="334"/>
      <c r="U5" s="334"/>
      <c r="V5" s="334"/>
      <c r="W5" s="334"/>
      <c r="X5" s="334"/>
      <c r="Y5" s="334"/>
      <c r="Z5" s="334"/>
      <c r="AA5" s="334"/>
      <c r="AB5" s="334"/>
      <c r="AC5" s="335"/>
    </row>
    <row r="6" spans="1:29">
      <c r="K6" s="234"/>
      <c r="L6" s="234"/>
      <c r="M6" s="234"/>
      <c r="N6" s="255"/>
      <c r="O6" s="333"/>
      <c r="P6" s="334"/>
      <c r="Q6" s="334"/>
      <c r="R6" s="334"/>
      <c r="S6" s="334"/>
      <c r="T6" s="334"/>
      <c r="U6" s="334"/>
      <c r="V6" s="334"/>
      <c r="W6" s="334"/>
      <c r="X6" s="334"/>
      <c r="Y6" s="334"/>
      <c r="Z6" s="334"/>
      <c r="AA6" s="334"/>
      <c r="AB6" s="334"/>
      <c r="AC6" s="335"/>
    </row>
    <row r="7" spans="1:29">
      <c r="K7" s="234"/>
      <c r="L7" s="234"/>
      <c r="M7" s="234"/>
      <c r="N7" s="255"/>
      <c r="O7" s="333"/>
      <c r="P7" s="334"/>
      <c r="Q7" s="334"/>
      <c r="R7" s="334"/>
      <c r="S7" s="334"/>
      <c r="T7" s="334"/>
      <c r="U7" s="334"/>
      <c r="V7" s="334"/>
      <c r="W7" s="334"/>
      <c r="X7" s="334"/>
      <c r="Y7" s="334"/>
      <c r="Z7" s="334"/>
      <c r="AA7" s="334"/>
      <c r="AB7" s="334"/>
      <c r="AC7" s="335"/>
    </row>
    <row r="8" spans="1:29">
      <c r="K8" s="234"/>
      <c r="L8" s="234"/>
      <c r="M8" s="234"/>
      <c r="N8" s="255"/>
      <c r="O8" s="333"/>
      <c r="P8" s="334"/>
      <c r="Q8" s="334"/>
      <c r="R8" s="334"/>
      <c r="S8" s="334"/>
      <c r="T8" s="334"/>
      <c r="U8" s="334"/>
      <c r="V8" s="334"/>
      <c r="W8" s="334"/>
      <c r="X8" s="334"/>
      <c r="Y8" s="334"/>
      <c r="Z8" s="334"/>
      <c r="AA8" s="334"/>
      <c r="AB8" s="334"/>
      <c r="AC8" s="335"/>
    </row>
    <row r="9" spans="1:29">
      <c r="K9" s="234"/>
      <c r="L9" s="234"/>
      <c r="M9" s="234"/>
      <c r="N9" s="255"/>
      <c r="O9" s="333"/>
      <c r="P9" s="334"/>
      <c r="Q9" s="334"/>
      <c r="R9" s="334"/>
      <c r="S9" s="334"/>
      <c r="T9" s="334"/>
      <c r="U9" s="334"/>
      <c r="V9" s="334"/>
      <c r="W9" s="334"/>
      <c r="X9" s="334"/>
      <c r="Y9" s="334"/>
      <c r="Z9" s="334"/>
      <c r="AA9" s="334"/>
      <c r="AB9" s="334"/>
      <c r="AC9" s="335"/>
    </row>
    <row r="10" spans="1:29" ht="15" customHeight="1">
      <c r="K10" s="234"/>
      <c r="L10" s="234"/>
      <c r="M10" s="234"/>
      <c r="N10" s="255"/>
      <c r="O10" s="333"/>
      <c r="P10" s="334"/>
      <c r="Q10" s="334"/>
      <c r="R10" s="334"/>
      <c r="S10" s="334"/>
      <c r="T10" s="334"/>
      <c r="U10" s="334"/>
      <c r="V10" s="334"/>
      <c r="W10" s="334"/>
      <c r="X10" s="334"/>
      <c r="Y10" s="334"/>
      <c r="Z10" s="334"/>
      <c r="AA10" s="334"/>
      <c r="AB10" s="334"/>
      <c r="AC10" s="335"/>
    </row>
    <row r="11" spans="1:29" ht="15" customHeight="1">
      <c r="K11" s="234"/>
      <c r="L11" s="234"/>
      <c r="M11" s="234"/>
      <c r="N11" s="255"/>
      <c r="O11" s="333"/>
      <c r="P11" s="334"/>
      <c r="Q11" s="334"/>
      <c r="R11" s="334"/>
      <c r="S11" s="334"/>
      <c r="T11" s="334"/>
      <c r="U11" s="334"/>
      <c r="V11" s="334"/>
      <c r="W11" s="334"/>
      <c r="X11" s="334"/>
      <c r="Y11" s="334"/>
      <c r="Z11" s="334"/>
      <c r="AA11" s="334"/>
      <c r="AB11" s="334"/>
      <c r="AC11" s="335"/>
    </row>
    <row r="12" spans="1:29" ht="15" customHeight="1">
      <c r="A12" s="3" t="s">
        <v>0</v>
      </c>
      <c r="K12" s="234"/>
      <c r="L12" s="234"/>
      <c r="M12" s="234"/>
      <c r="N12" s="255"/>
      <c r="O12" s="333"/>
      <c r="P12" s="334"/>
      <c r="Q12" s="334"/>
      <c r="R12" s="334"/>
      <c r="S12" s="334"/>
      <c r="T12" s="334"/>
      <c r="U12" s="334"/>
      <c r="V12" s="334"/>
      <c r="W12" s="334"/>
      <c r="X12" s="334"/>
      <c r="Y12" s="334"/>
      <c r="Z12" s="334"/>
      <c r="AA12" s="334"/>
      <c r="AB12" s="334"/>
      <c r="AC12" s="335"/>
    </row>
    <row r="13" spans="1:29" ht="15" customHeight="1">
      <c r="K13" s="234"/>
      <c r="L13" s="234"/>
      <c r="M13" s="234"/>
      <c r="N13" s="255"/>
      <c r="O13" s="333"/>
      <c r="P13" s="334"/>
      <c r="Q13" s="334"/>
      <c r="R13" s="334"/>
      <c r="S13" s="334"/>
      <c r="T13" s="334"/>
      <c r="U13" s="334"/>
      <c r="V13" s="334"/>
      <c r="W13" s="334"/>
      <c r="X13" s="334"/>
      <c r="Y13" s="334"/>
      <c r="Z13" s="334"/>
      <c r="AA13" s="334"/>
      <c r="AB13" s="334"/>
      <c r="AC13" s="335"/>
    </row>
    <row r="14" spans="1:29" ht="15" customHeight="1">
      <c r="K14" s="234"/>
      <c r="L14" s="234"/>
      <c r="M14" s="234"/>
      <c r="N14" s="255"/>
      <c r="O14" s="333"/>
      <c r="P14" s="334"/>
      <c r="Q14" s="334"/>
      <c r="R14" s="334"/>
      <c r="S14" s="334"/>
      <c r="T14" s="334"/>
      <c r="U14" s="334"/>
      <c r="V14" s="334"/>
      <c r="W14" s="334"/>
      <c r="X14" s="334"/>
      <c r="Y14" s="334"/>
      <c r="Z14" s="334"/>
      <c r="AA14" s="334"/>
      <c r="AB14" s="334"/>
      <c r="AC14" s="335"/>
    </row>
    <row r="15" spans="1:29" ht="15" customHeight="1">
      <c r="K15" s="234"/>
      <c r="L15" s="234"/>
      <c r="M15" s="234"/>
      <c r="N15" s="255"/>
      <c r="O15" s="333"/>
      <c r="P15" s="334"/>
      <c r="Q15" s="334"/>
      <c r="R15" s="334"/>
      <c r="S15" s="334"/>
      <c r="T15" s="334"/>
      <c r="U15" s="334"/>
      <c r="V15" s="334"/>
      <c r="W15" s="334"/>
      <c r="X15" s="334"/>
      <c r="Y15" s="334"/>
      <c r="Z15" s="334"/>
      <c r="AA15" s="334"/>
      <c r="AB15" s="334"/>
      <c r="AC15" s="335"/>
    </row>
    <row r="16" spans="1:29">
      <c r="K16" s="234"/>
      <c r="L16" s="234"/>
      <c r="M16" s="234"/>
      <c r="N16" s="255"/>
      <c r="O16" s="333"/>
      <c r="P16" s="334"/>
      <c r="Q16" s="334"/>
      <c r="R16" s="334"/>
      <c r="S16" s="334"/>
      <c r="T16" s="334"/>
      <c r="U16" s="334"/>
      <c r="V16" s="334"/>
      <c r="W16" s="334"/>
      <c r="X16" s="334"/>
      <c r="Y16" s="334"/>
      <c r="Z16" s="334"/>
      <c r="AA16" s="334"/>
      <c r="AB16" s="334"/>
      <c r="AC16" s="335"/>
    </row>
    <row r="17" spans="1:29">
      <c r="K17" s="234"/>
      <c r="L17" s="234"/>
      <c r="M17" s="234"/>
      <c r="N17" s="255"/>
      <c r="O17" s="333"/>
      <c r="P17" s="334"/>
      <c r="Q17" s="334"/>
      <c r="R17" s="334"/>
      <c r="S17" s="334"/>
      <c r="T17" s="334"/>
      <c r="U17" s="334"/>
      <c r="V17" s="334"/>
      <c r="W17" s="334"/>
      <c r="X17" s="334"/>
      <c r="Y17" s="334"/>
      <c r="Z17" s="334"/>
      <c r="AA17" s="334"/>
      <c r="AB17" s="334"/>
      <c r="AC17" s="335"/>
    </row>
    <row r="18" spans="1:29">
      <c r="K18" s="234"/>
      <c r="L18" s="234"/>
      <c r="M18" s="234"/>
      <c r="N18" s="255"/>
      <c r="O18" s="333"/>
      <c r="P18" s="334"/>
      <c r="Q18" s="334"/>
      <c r="R18" s="334"/>
      <c r="S18" s="334"/>
      <c r="T18" s="334"/>
      <c r="U18" s="334"/>
      <c r="V18" s="334"/>
      <c r="W18" s="334"/>
      <c r="X18" s="334"/>
      <c r="Y18" s="334"/>
      <c r="Z18" s="334"/>
      <c r="AA18" s="334"/>
      <c r="AB18" s="334"/>
      <c r="AC18" s="335"/>
    </row>
    <row r="19" spans="1:29">
      <c r="K19" s="234"/>
      <c r="L19" s="234"/>
      <c r="M19" s="234"/>
      <c r="N19" s="255"/>
      <c r="O19" s="333"/>
      <c r="P19" s="334"/>
      <c r="Q19" s="334"/>
      <c r="R19" s="334"/>
      <c r="S19" s="334"/>
      <c r="T19" s="334"/>
      <c r="U19" s="334"/>
      <c r="V19" s="334"/>
      <c r="W19" s="334"/>
      <c r="X19" s="334"/>
      <c r="Y19" s="334"/>
      <c r="Z19" s="334"/>
      <c r="AA19" s="334"/>
      <c r="AB19" s="334"/>
      <c r="AC19" s="335"/>
    </row>
    <row r="20" spans="1:29">
      <c r="K20" s="234"/>
      <c r="L20" s="234"/>
      <c r="M20" s="234"/>
      <c r="N20" s="255"/>
      <c r="O20" s="333"/>
      <c r="P20" s="334"/>
      <c r="Q20" s="334"/>
      <c r="R20" s="334"/>
      <c r="S20" s="334"/>
      <c r="T20" s="334"/>
      <c r="U20" s="334"/>
      <c r="V20" s="334"/>
      <c r="W20" s="334"/>
      <c r="X20" s="334"/>
      <c r="Y20" s="334"/>
      <c r="Z20" s="334"/>
      <c r="AA20" s="334"/>
      <c r="AB20" s="334"/>
      <c r="AC20" s="335"/>
    </row>
    <row r="21" spans="1:29">
      <c r="K21" s="234"/>
      <c r="L21" s="234"/>
      <c r="M21" s="234"/>
      <c r="N21" s="255"/>
      <c r="O21" s="333"/>
      <c r="P21" s="334"/>
      <c r="Q21" s="334"/>
      <c r="R21" s="334"/>
      <c r="S21" s="334"/>
      <c r="T21" s="334"/>
      <c r="U21" s="334"/>
      <c r="V21" s="334"/>
      <c r="W21" s="334"/>
      <c r="X21" s="334"/>
      <c r="Y21" s="334"/>
      <c r="Z21" s="334"/>
      <c r="AA21" s="334"/>
      <c r="AB21" s="334"/>
      <c r="AC21" s="335"/>
    </row>
    <row r="22" spans="1:29">
      <c r="K22" s="234"/>
      <c r="L22" s="234"/>
      <c r="M22" s="234"/>
      <c r="N22" s="255"/>
      <c r="O22" s="333"/>
      <c r="P22" s="334"/>
      <c r="Q22" s="334"/>
      <c r="R22" s="334"/>
      <c r="S22" s="334"/>
      <c r="T22" s="334"/>
      <c r="U22" s="334"/>
      <c r="V22" s="334"/>
      <c r="W22" s="334"/>
      <c r="X22" s="334"/>
      <c r="Y22" s="334"/>
      <c r="Z22" s="334"/>
      <c r="AA22" s="334"/>
      <c r="AB22" s="334"/>
      <c r="AC22" s="335"/>
    </row>
    <row r="23" spans="1:29">
      <c r="K23" s="234"/>
      <c r="L23" s="234"/>
      <c r="M23" s="234"/>
      <c r="N23" s="255"/>
      <c r="O23" s="333"/>
      <c r="P23" s="334"/>
      <c r="Q23" s="334"/>
      <c r="R23" s="334"/>
      <c r="S23" s="334"/>
      <c r="T23" s="334"/>
      <c r="U23" s="334"/>
      <c r="V23" s="334"/>
      <c r="W23" s="334"/>
      <c r="X23" s="334"/>
      <c r="Y23" s="334"/>
      <c r="Z23" s="334"/>
      <c r="AA23" s="334"/>
      <c r="AB23" s="334"/>
      <c r="AC23" s="335"/>
    </row>
    <row r="24" spans="1:29" ht="15" customHeight="1">
      <c r="K24" s="234"/>
      <c r="L24" s="234"/>
      <c r="M24" s="234"/>
      <c r="N24" s="255"/>
      <c r="O24" s="333"/>
      <c r="P24" s="334"/>
      <c r="Q24" s="334"/>
      <c r="R24" s="334"/>
      <c r="S24" s="334"/>
      <c r="T24" s="334"/>
      <c r="U24" s="334"/>
      <c r="V24" s="334"/>
      <c r="W24" s="334"/>
      <c r="X24" s="334"/>
      <c r="Y24" s="334"/>
      <c r="Z24" s="334"/>
      <c r="AA24" s="334"/>
      <c r="AB24" s="334"/>
      <c r="AC24" s="335"/>
    </row>
    <row r="25" spans="1:29" ht="15" customHeight="1">
      <c r="K25" s="234"/>
      <c r="L25" s="234"/>
      <c r="M25" s="234"/>
      <c r="N25" s="255"/>
      <c r="O25" s="336"/>
      <c r="P25" s="337"/>
      <c r="Q25" s="337"/>
      <c r="R25" s="337"/>
      <c r="S25" s="337"/>
      <c r="T25" s="337"/>
      <c r="U25" s="337"/>
      <c r="V25" s="337"/>
      <c r="W25" s="337"/>
      <c r="X25" s="337"/>
      <c r="Y25" s="337"/>
      <c r="Z25" s="337"/>
      <c r="AA25" s="337"/>
      <c r="AB25" s="337"/>
      <c r="AC25" s="338"/>
    </row>
    <row r="27" spans="1:29">
      <c r="E27" s="4"/>
    </row>
    <row r="28" spans="1:29" ht="67.5">
      <c r="A28" s="3" t="s">
        <v>0</v>
      </c>
      <c r="B28" s="60">
        <v>2018</v>
      </c>
      <c r="C28" s="42" t="s">
        <v>23</v>
      </c>
      <c r="D28" s="42" t="s">
        <v>24</v>
      </c>
      <c r="E28" s="42" t="s">
        <v>151</v>
      </c>
      <c r="F28" s="42" t="s">
        <v>152</v>
      </c>
      <c r="G28" s="42" t="s">
        <v>25</v>
      </c>
      <c r="H28" s="42" t="s">
        <v>150</v>
      </c>
      <c r="I28" s="42" t="s">
        <v>27</v>
      </c>
      <c r="J28" s="42" t="s">
        <v>155</v>
      </c>
      <c r="K28" s="42" t="s">
        <v>156</v>
      </c>
      <c r="L28" s="55" t="s">
        <v>38</v>
      </c>
      <c r="N28" s="55" t="s">
        <v>39</v>
      </c>
      <c r="O28" s="55" t="s">
        <v>41</v>
      </c>
      <c r="Q28" s="3" t="s">
        <v>0</v>
      </c>
    </row>
    <row r="29" spans="1:29" ht="15.75">
      <c r="A29" s="3" t="s">
        <v>0</v>
      </c>
      <c r="B29" s="30" t="s">
        <v>6</v>
      </c>
      <c r="C29" s="36">
        <v>33022.812999999995</v>
      </c>
      <c r="D29" s="36">
        <v>5199.9490000000005</v>
      </c>
      <c r="E29" s="36">
        <v>17001.577000000005</v>
      </c>
      <c r="F29" s="36">
        <v>636.17999999999995</v>
      </c>
      <c r="G29" s="36">
        <v>763.25500000000011</v>
      </c>
      <c r="H29" s="36">
        <v>2923.0640000000003</v>
      </c>
      <c r="I29" s="36">
        <v>680.80899999999986</v>
      </c>
      <c r="J29" s="36">
        <v>60.474999999999994</v>
      </c>
      <c r="K29" s="36">
        <v>13.120000000000001</v>
      </c>
      <c r="L29" s="82">
        <f>SUM(C29:K29)</f>
        <v>60301.241999999998</v>
      </c>
      <c r="M29" s="4"/>
      <c r="N29" s="40">
        <f>+'1.1.0'!D29</f>
        <v>1066.28</v>
      </c>
      <c r="O29" s="82">
        <f t="shared" ref="O29" si="0">+L29+N29</f>
        <v>61367.521999999997</v>
      </c>
      <c r="P29" s="4"/>
      <c r="Q29" s="202"/>
    </row>
    <row r="30" spans="1:29" ht="15.75">
      <c r="A30" s="3" t="s">
        <v>0</v>
      </c>
      <c r="B30" s="30" t="s">
        <v>7</v>
      </c>
      <c r="C30" s="36">
        <v>28740.475999999999</v>
      </c>
      <c r="D30" s="36">
        <v>4872.0379999999986</v>
      </c>
      <c r="E30" s="36">
        <v>13607.632000000003</v>
      </c>
      <c r="F30" s="36">
        <v>548.65999999999985</v>
      </c>
      <c r="G30" s="36">
        <v>387.42199999999991</v>
      </c>
      <c r="H30" s="36">
        <v>2353.0199999999986</v>
      </c>
      <c r="I30" s="36">
        <v>649.87499999999989</v>
      </c>
      <c r="J30" s="36">
        <v>80.330000000000013</v>
      </c>
      <c r="K30" s="36">
        <v>2.2200000000000002</v>
      </c>
      <c r="L30" s="82">
        <f>SUM(C30:K30)</f>
        <v>51241.672999999995</v>
      </c>
      <c r="M30" s="4"/>
      <c r="N30" s="40">
        <f>+'1.1.0'!D30</f>
        <v>1382.25</v>
      </c>
      <c r="O30" s="82">
        <f t="shared" ref="O30" si="1">+L30+N30</f>
        <v>52623.922999999995</v>
      </c>
      <c r="P30" s="4"/>
      <c r="Q30" s="202"/>
    </row>
    <row r="31" spans="1:29" ht="15.75">
      <c r="A31" s="3" t="s">
        <v>0</v>
      </c>
      <c r="B31" s="30" t="s">
        <v>8</v>
      </c>
      <c r="C31" s="36">
        <v>37042.455000000009</v>
      </c>
      <c r="D31" s="36">
        <v>5455.5650000000005</v>
      </c>
      <c r="E31" s="36">
        <f>12076.593+1342.49</f>
        <v>13419.083000000001</v>
      </c>
      <c r="F31" s="36">
        <v>694.78</v>
      </c>
      <c r="G31" s="36">
        <v>804.5139999999999</v>
      </c>
      <c r="H31" s="36">
        <v>2628.8950000000004</v>
      </c>
      <c r="I31" s="36">
        <v>768.4579999999994</v>
      </c>
      <c r="J31" s="36">
        <v>89.20999999999998</v>
      </c>
      <c r="K31" s="36">
        <v>2.52</v>
      </c>
      <c r="L31" s="82">
        <f>SUM(C31:K31)</f>
        <v>60905.48000000001</v>
      </c>
      <c r="M31" s="4"/>
      <c r="N31" s="40">
        <f>+'1.1.0'!D31</f>
        <v>1056.21</v>
      </c>
      <c r="O31" s="82">
        <f t="shared" ref="O31" si="2">+L31+N31</f>
        <v>61961.69000000001</v>
      </c>
      <c r="P31" s="4"/>
      <c r="Q31" s="202"/>
    </row>
    <row r="32" spans="1:29" ht="15.75">
      <c r="A32" s="3" t="s">
        <v>0</v>
      </c>
      <c r="B32" s="30" t="s">
        <v>9</v>
      </c>
      <c r="C32" s="36"/>
      <c r="D32" s="36"/>
      <c r="E32" s="36"/>
      <c r="F32" s="36"/>
      <c r="G32" s="36"/>
      <c r="H32" s="36"/>
      <c r="I32" s="36"/>
      <c r="J32" s="36"/>
      <c r="K32" s="94"/>
      <c r="L32" s="82"/>
      <c r="M32" s="4"/>
      <c r="N32" s="40"/>
      <c r="O32" s="82"/>
      <c r="P32" s="4"/>
      <c r="Q32" s="202"/>
    </row>
    <row r="33" spans="1:18" ht="15.75">
      <c r="B33" s="30" t="s">
        <v>10</v>
      </c>
      <c r="C33" s="36"/>
      <c r="D33" s="36"/>
      <c r="E33" s="36"/>
      <c r="F33" s="36"/>
      <c r="G33" s="36"/>
      <c r="H33" s="36"/>
      <c r="I33" s="36"/>
      <c r="J33" s="36"/>
      <c r="K33" s="36"/>
      <c r="L33" s="82"/>
      <c r="N33" s="40"/>
      <c r="O33" s="82"/>
      <c r="P33" s="4"/>
      <c r="Q33" s="202"/>
    </row>
    <row r="34" spans="1:18" ht="15.75">
      <c r="A34" s="3" t="s">
        <v>0</v>
      </c>
      <c r="B34" s="30" t="s">
        <v>11</v>
      </c>
      <c r="C34" s="36"/>
      <c r="D34" s="36"/>
      <c r="E34" s="36"/>
      <c r="F34" s="36"/>
      <c r="G34" s="36"/>
      <c r="H34" s="36"/>
      <c r="I34" s="36"/>
      <c r="J34" s="36"/>
      <c r="K34" s="36"/>
      <c r="L34" s="82"/>
      <c r="N34" s="40"/>
      <c r="O34" s="82"/>
      <c r="P34" s="4"/>
      <c r="Q34" s="61"/>
    </row>
    <row r="35" spans="1:18" ht="15.75">
      <c r="B35" s="30" t="s">
        <v>12</v>
      </c>
      <c r="C35" s="36"/>
      <c r="D35" s="36"/>
      <c r="E35" s="36"/>
      <c r="F35" s="36"/>
      <c r="G35" s="36"/>
      <c r="H35" s="36"/>
      <c r="I35" s="36"/>
      <c r="J35" s="36"/>
      <c r="K35" s="36"/>
      <c r="L35" s="82"/>
      <c r="M35" s="4"/>
      <c r="N35" s="40"/>
      <c r="O35" s="82"/>
      <c r="P35" s="4"/>
      <c r="Q35" s="45"/>
    </row>
    <row r="36" spans="1:18" ht="15.75">
      <c r="B36" s="30" t="s">
        <v>13</v>
      </c>
      <c r="C36" s="36"/>
      <c r="D36" s="36"/>
      <c r="E36" s="36"/>
      <c r="F36" s="36"/>
      <c r="G36" s="36"/>
      <c r="H36" s="36"/>
      <c r="I36" s="36"/>
      <c r="J36" s="36"/>
      <c r="K36" s="36"/>
      <c r="L36" s="82"/>
      <c r="M36" s="4"/>
      <c r="N36" s="40"/>
      <c r="O36" s="82"/>
      <c r="P36" s="4"/>
      <c r="Q36" s="45"/>
      <c r="R36" s="3" t="s">
        <v>0</v>
      </c>
    </row>
    <row r="37" spans="1:18" ht="15.75">
      <c r="A37" s="3" t="s">
        <v>0</v>
      </c>
      <c r="B37" s="30" t="s">
        <v>14</v>
      </c>
      <c r="C37" s="36"/>
      <c r="D37" s="36"/>
      <c r="E37" s="36"/>
      <c r="F37" s="36"/>
      <c r="G37" s="36"/>
      <c r="H37" s="36"/>
      <c r="I37" s="36"/>
      <c r="J37" s="36"/>
      <c r="K37" s="36"/>
      <c r="L37" s="82"/>
      <c r="M37" s="4"/>
      <c r="N37" s="40"/>
      <c r="O37" s="82"/>
      <c r="P37" s="4"/>
    </row>
    <row r="38" spans="1:18" ht="15.75">
      <c r="B38" s="30" t="s">
        <v>15</v>
      </c>
      <c r="C38" s="36"/>
      <c r="D38" s="36"/>
      <c r="E38" s="36"/>
      <c r="F38" s="36"/>
      <c r="G38" s="36"/>
      <c r="H38" s="36"/>
      <c r="I38" s="36"/>
      <c r="J38" s="36"/>
      <c r="K38" s="36"/>
      <c r="L38" s="82"/>
      <c r="M38" s="4"/>
      <c r="N38" s="40"/>
      <c r="O38" s="82"/>
      <c r="P38" s="45"/>
    </row>
    <row r="39" spans="1:18" ht="15.75">
      <c r="A39" s="3" t="s">
        <v>0</v>
      </c>
      <c r="B39" s="30" t="s">
        <v>16</v>
      </c>
      <c r="C39" s="36"/>
      <c r="D39" s="36"/>
      <c r="E39" s="36"/>
      <c r="F39" s="36"/>
      <c r="G39" s="36"/>
      <c r="H39" s="36"/>
      <c r="I39" s="36"/>
      <c r="J39" s="36"/>
      <c r="K39" s="36"/>
      <c r="L39" s="82"/>
      <c r="N39" s="40"/>
      <c r="O39" s="82"/>
    </row>
    <row r="40" spans="1:18" ht="15.75">
      <c r="B40" s="30" t="s">
        <v>17</v>
      </c>
      <c r="C40" s="36"/>
      <c r="D40" s="36"/>
      <c r="E40" s="36"/>
      <c r="F40" s="36"/>
      <c r="G40" s="36"/>
      <c r="H40" s="36"/>
      <c r="I40" s="36"/>
      <c r="J40" s="36"/>
      <c r="K40" s="36"/>
      <c r="L40" s="82"/>
      <c r="N40" s="40"/>
      <c r="O40" s="82"/>
      <c r="P40" s="3" t="s">
        <v>0</v>
      </c>
    </row>
    <row r="41" spans="1:18" ht="15.75">
      <c r="B41" s="8" t="s">
        <v>1</v>
      </c>
      <c r="C41" s="28">
        <f t="shared" ref="C41:K41" si="3">SUM(C29:C40)</f>
        <v>98805.744000000006</v>
      </c>
      <c r="D41" s="28">
        <f t="shared" si="3"/>
        <v>15527.552</v>
      </c>
      <c r="E41" s="28">
        <f t="shared" si="3"/>
        <v>44028.292000000009</v>
      </c>
      <c r="F41" s="28">
        <f t="shared" si="3"/>
        <v>1879.6199999999997</v>
      </c>
      <c r="G41" s="28">
        <f t="shared" si="3"/>
        <v>1955.191</v>
      </c>
      <c r="H41" s="28">
        <f t="shared" si="3"/>
        <v>7904.9789999999994</v>
      </c>
      <c r="I41" s="28">
        <f t="shared" si="3"/>
        <v>2099.1419999999989</v>
      </c>
      <c r="J41" s="28">
        <f t="shared" si="3"/>
        <v>230.01499999999999</v>
      </c>
      <c r="K41" s="28">
        <f t="shared" si="3"/>
        <v>17.860000000000003</v>
      </c>
      <c r="L41" s="28">
        <f>SUM(L29:L40)</f>
        <v>172448.39500000002</v>
      </c>
      <c r="N41" s="19">
        <f>SUM(N29:N40)</f>
        <v>3504.74</v>
      </c>
      <c r="O41" s="19">
        <f>SUM(O29:O40)</f>
        <v>175953.13500000001</v>
      </c>
    </row>
    <row r="42" spans="1:18">
      <c r="B42" s="29" t="s">
        <v>37</v>
      </c>
      <c r="C42" s="117">
        <f t="shared" ref="C42:K42" si="4">+C41/$L$41</f>
        <v>0.57295832762027155</v>
      </c>
      <c r="D42" s="117">
        <f t="shared" si="4"/>
        <v>9.0041731034956857E-2</v>
      </c>
      <c r="E42" s="117">
        <f t="shared" si="4"/>
        <v>0.25531285460789593</v>
      </c>
      <c r="F42" s="117">
        <f t="shared" si="4"/>
        <v>1.0899608546661159E-2</v>
      </c>
      <c r="G42" s="117">
        <f t="shared" si="4"/>
        <v>1.1337832399077995E-2</v>
      </c>
      <c r="H42" s="117">
        <f t="shared" si="4"/>
        <v>4.5839678589064271E-2</v>
      </c>
      <c r="I42" s="117">
        <f t="shared" si="4"/>
        <v>1.2172580672612225E-2</v>
      </c>
      <c r="J42" s="117">
        <f t="shared" si="4"/>
        <v>1.3338193144679599E-3</v>
      </c>
      <c r="K42" s="117">
        <f t="shared" si="4"/>
        <v>1.0356721499205604E-4</v>
      </c>
      <c r="L42" s="88">
        <f>SUM(C42:K42)</f>
        <v>0.99999999999999989</v>
      </c>
      <c r="M42" s="3" t="s">
        <v>0</v>
      </c>
    </row>
    <row r="43" spans="1:18" ht="15" customHeight="1">
      <c r="B43" s="8" t="s">
        <v>4</v>
      </c>
      <c r="C43" s="28">
        <f t="shared" ref="C43:K43" si="5">AVERAGE(C29:C40)</f>
        <v>32935.248</v>
      </c>
      <c r="D43" s="28">
        <f t="shared" si="5"/>
        <v>5175.8506666666663</v>
      </c>
      <c r="E43" s="28">
        <f t="shared" si="5"/>
        <v>14676.097333333337</v>
      </c>
      <c r="F43" s="28">
        <f t="shared" si="5"/>
        <v>626.53999999999985</v>
      </c>
      <c r="G43" s="28">
        <f t="shared" si="5"/>
        <v>651.73033333333331</v>
      </c>
      <c r="H43" s="28">
        <f t="shared" si="5"/>
        <v>2634.9929999999999</v>
      </c>
      <c r="I43" s="28">
        <f t="shared" si="5"/>
        <v>699.7139999999996</v>
      </c>
      <c r="J43" s="28">
        <f t="shared" si="5"/>
        <v>76.671666666666667</v>
      </c>
      <c r="K43" s="28">
        <f t="shared" si="5"/>
        <v>5.953333333333334</v>
      </c>
      <c r="L43" s="28">
        <f>AVERAGE(L29:L40)</f>
        <v>57482.79833333334</v>
      </c>
      <c r="N43" s="28">
        <f>AVERAGE(N29:N40)</f>
        <v>1168.2466666666667</v>
      </c>
      <c r="O43" s="28">
        <f>AVERAGE(O29:O40)</f>
        <v>58651.045000000006</v>
      </c>
    </row>
    <row r="44" spans="1:18">
      <c r="C44" s="45"/>
      <c r="D44" s="45"/>
      <c r="E44" s="45"/>
      <c r="F44" s="45"/>
      <c r="G44" s="45"/>
      <c r="H44" s="45"/>
      <c r="I44" s="45"/>
      <c r="J44" s="45"/>
      <c r="K44" s="45"/>
      <c r="L44" s="45"/>
      <c r="M44" s="61"/>
      <c r="N44" s="83"/>
    </row>
    <row r="45" spans="1:18" ht="67.5">
      <c r="B45" s="43">
        <v>2017</v>
      </c>
      <c r="C45" s="43" t="s">
        <v>23</v>
      </c>
      <c r="D45" s="43" t="s">
        <v>24</v>
      </c>
      <c r="E45" s="43" t="s">
        <v>151</v>
      </c>
      <c r="F45" s="43" t="s">
        <v>152</v>
      </c>
      <c r="G45" s="43" t="s">
        <v>25</v>
      </c>
      <c r="H45" s="43" t="s">
        <v>150</v>
      </c>
      <c r="I45" s="43" t="s">
        <v>27</v>
      </c>
      <c r="J45" s="43" t="s">
        <v>64</v>
      </c>
      <c r="K45" s="43" t="s">
        <v>68</v>
      </c>
      <c r="L45" s="43" t="s">
        <v>47</v>
      </c>
      <c r="M45" s="43" t="s">
        <v>38</v>
      </c>
      <c r="O45" s="43" t="s">
        <v>39</v>
      </c>
      <c r="P45" s="43" t="s">
        <v>41</v>
      </c>
    </row>
    <row r="46" spans="1:18" ht="15.75">
      <c r="B46" s="30" t="s">
        <v>6</v>
      </c>
      <c r="C46" s="36">
        <v>29794.422999999981</v>
      </c>
      <c r="D46" s="36">
        <v>4770.4650000000011</v>
      </c>
      <c r="E46" s="36">
        <v>18066.716999999997</v>
      </c>
      <c r="F46" s="36">
        <v>544.81000000000006</v>
      </c>
      <c r="G46" s="36">
        <v>365.18200000000007</v>
      </c>
      <c r="H46" s="36">
        <v>1915.1099999999994</v>
      </c>
      <c r="I46" s="36">
        <v>566.221</v>
      </c>
      <c r="J46" s="36">
        <v>88.225000000000009</v>
      </c>
      <c r="K46" s="36">
        <v>15.23</v>
      </c>
      <c r="L46" s="36">
        <v>44.25</v>
      </c>
      <c r="M46" s="62">
        <f t="shared" ref="M46:M57" si="6">SUM(C46:L46)</f>
        <v>56170.63299999998</v>
      </c>
      <c r="N46" s="4"/>
      <c r="O46" s="40">
        <f>+'1.1.0'!D46</f>
        <v>1071.3399999999999</v>
      </c>
      <c r="P46" s="62">
        <f t="shared" ref="P46:P57" si="7">+M46+O46</f>
        <v>57241.972999999976</v>
      </c>
    </row>
    <row r="47" spans="1:18" ht="15.75">
      <c r="B47" s="30" t="s">
        <v>7</v>
      </c>
      <c r="C47" s="36">
        <v>24167.103999999959</v>
      </c>
      <c r="D47" s="36">
        <v>4201.594000000001</v>
      </c>
      <c r="E47" s="36">
        <v>15451.144000000008</v>
      </c>
      <c r="F47" s="36">
        <v>476.16099999999989</v>
      </c>
      <c r="G47" s="36">
        <v>338.67900000000003</v>
      </c>
      <c r="H47" s="36">
        <v>1740.59</v>
      </c>
      <c r="I47" s="36">
        <v>482.12999999999988</v>
      </c>
      <c r="J47" s="36">
        <v>92.259999999999991</v>
      </c>
      <c r="K47" s="36">
        <v>7.77</v>
      </c>
      <c r="L47" s="36">
        <v>2.81</v>
      </c>
      <c r="M47" s="62">
        <f t="shared" si="6"/>
        <v>46960.241999999955</v>
      </c>
      <c r="N47" s="4"/>
      <c r="O47" s="40">
        <f>+'1.1.0'!D47</f>
        <v>1021.15</v>
      </c>
      <c r="P47" s="62">
        <f t="shared" si="7"/>
        <v>47981.391999999956</v>
      </c>
    </row>
    <row r="48" spans="1:18" ht="15.75">
      <c r="B48" s="30" t="s">
        <v>8</v>
      </c>
      <c r="C48" s="36">
        <v>29491.979000000036</v>
      </c>
      <c r="D48" s="36">
        <v>4927.7070000000012</v>
      </c>
      <c r="E48" s="36">
        <v>18296.826999999997</v>
      </c>
      <c r="F48" s="36">
        <v>600.34</v>
      </c>
      <c r="G48" s="36">
        <v>422.56099999999981</v>
      </c>
      <c r="H48" s="36">
        <v>1976.641000000001</v>
      </c>
      <c r="I48" s="36">
        <v>663.76099999999997</v>
      </c>
      <c r="J48" s="36">
        <v>86.35</v>
      </c>
      <c r="K48" s="36">
        <v>0.47</v>
      </c>
      <c r="L48" s="36">
        <v>0</v>
      </c>
      <c r="M48" s="62">
        <f t="shared" si="6"/>
        <v>56466.636000000035</v>
      </c>
      <c r="N48" s="4"/>
      <c r="O48" s="40">
        <f>+'1.1.0'!D48</f>
        <v>1109.6600000000001</v>
      </c>
      <c r="P48" s="62">
        <f t="shared" si="7"/>
        <v>57576.296000000038</v>
      </c>
    </row>
    <row r="49" spans="2:16" ht="15.75">
      <c r="B49" s="30" t="s">
        <v>9</v>
      </c>
      <c r="C49" s="36">
        <v>31899.564824358196</v>
      </c>
      <c r="D49" s="36">
        <v>5313.0959717906899</v>
      </c>
      <c r="E49" s="36">
        <v>19805.830550844625</v>
      </c>
      <c r="F49" s="36">
        <v>619.7356806668497</v>
      </c>
      <c r="G49" s="36">
        <v>430.56754989518612</v>
      </c>
      <c r="H49" s="36">
        <v>2152.9260477371736</v>
      </c>
      <c r="I49" s="36">
        <v>654.44377771931556</v>
      </c>
      <c r="J49" s="36">
        <v>101.9959590422435</v>
      </c>
      <c r="K49" s="36">
        <v>8.9712562397041413</v>
      </c>
      <c r="L49" s="36">
        <v>17.988381706027987</v>
      </c>
      <c r="M49" s="62">
        <f t="shared" si="6"/>
        <v>61005.12000000001</v>
      </c>
      <c r="N49" s="4"/>
      <c r="O49" s="40">
        <f>+'1.1.0'!D49</f>
        <v>1231.3</v>
      </c>
      <c r="P49" s="62">
        <f t="shared" si="7"/>
        <v>62236.420000000013</v>
      </c>
    </row>
    <row r="50" spans="2:16" ht="15.75">
      <c r="B50" s="30" t="s">
        <v>10</v>
      </c>
      <c r="C50" s="36">
        <v>30879.607999999957</v>
      </c>
      <c r="D50" s="36">
        <v>5339.9529999999995</v>
      </c>
      <c r="E50" s="36">
        <v>21897.373000000011</v>
      </c>
      <c r="F50" s="36">
        <v>618.35199999999998</v>
      </c>
      <c r="G50" s="36">
        <v>499.60500000000002</v>
      </c>
      <c r="H50" s="36">
        <v>2814.8460000000005</v>
      </c>
      <c r="I50" s="36">
        <v>684.63800000000003</v>
      </c>
      <c r="J50" s="36">
        <v>80.635000000000005</v>
      </c>
      <c r="K50" s="36">
        <v>22.46</v>
      </c>
      <c r="L50" s="36">
        <v>0</v>
      </c>
      <c r="M50" s="62">
        <f t="shared" si="6"/>
        <v>62837.469999999965</v>
      </c>
      <c r="O50" s="40">
        <f>+'1.1.0'!D50</f>
        <v>1307.43</v>
      </c>
      <c r="P50" s="62">
        <f t="shared" si="7"/>
        <v>64144.899999999965</v>
      </c>
    </row>
    <row r="51" spans="2:16" ht="15.75">
      <c r="B51" s="30" t="s">
        <v>11</v>
      </c>
      <c r="C51" s="36">
        <v>28470.359790000039</v>
      </c>
      <c r="D51" s="36">
        <v>5160.9719299999997</v>
      </c>
      <c r="E51" s="36">
        <v>20010.875</v>
      </c>
      <c r="F51" s="36">
        <v>593.53363999999988</v>
      </c>
      <c r="G51" s="36">
        <v>337.19499999999999</v>
      </c>
      <c r="H51" s="36">
        <v>2956.7186899999992</v>
      </c>
      <c r="I51" s="36">
        <v>730.62707</v>
      </c>
      <c r="J51" s="36">
        <v>37.497999999999998</v>
      </c>
      <c r="K51" s="36">
        <v>0</v>
      </c>
      <c r="L51" s="36">
        <v>0</v>
      </c>
      <c r="M51" s="62">
        <f t="shared" si="6"/>
        <v>58297.779120000043</v>
      </c>
      <c r="N51" s="4"/>
      <c r="O51" s="40">
        <f>+'1.1.0'!D51</f>
        <v>1408.4</v>
      </c>
      <c r="P51" s="62">
        <f t="shared" si="7"/>
        <v>59706.179120000044</v>
      </c>
    </row>
    <row r="52" spans="2:16" ht="15.75">
      <c r="B52" s="30" t="s">
        <v>12</v>
      </c>
      <c r="C52" s="36">
        <v>27450.785</v>
      </c>
      <c r="D52" s="36">
        <v>4813.2170000000015</v>
      </c>
      <c r="E52" s="36">
        <v>20113.539960000009</v>
      </c>
      <c r="F52" s="36">
        <v>593.49000000000012</v>
      </c>
      <c r="G52" s="36">
        <v>348.21000000000004</v>
      </c>
      <c r="H52" s="36">
        <v>2833.6730800000028</v>
      </c>
      <c r="I52" s="36">
        <v>598.04799999999977</v>
      </c>
      <c r="J52" s="36">
        <v>60.7</v>
      </c>
      <c r="K52" s="36">
        <v>27.484999999999999</v>
      </c>
      <c r="L52" s="36">
        <v>0</v>
      </c>
      <c r="M52" s="62">
        <f t="shared" si="6"/>
        <v>56839.148040000007</v>
      </c>
      <c r="N52" s="4" t="s">
        <v>0</v>
      </c>
      <c r="O52" s="40">
        <f>+'1.1.0'!D52</f>
        <v>1390.52</v>
      </c>
      <c r="P52" s="62">
        <f t="shared" si="7"/>
        <v>58229.668040000004</v>
      </c>
    </row>
    <row r="53" spans="2:16" ht="15.75">
      <c r="B53" s="30" t="s">
        <v>13</v>
      </c>
      <c r="C53" s="36">
        <v>27493.711980000015</v>
      </c>
      <c r="D53" s="36">
        <v>4843.6290000000026</v>
      </c>
      <c r="E53" s="36">
        <v>19760.037259999997</v>
      </c>
      <c r="F53" s="36">
        <v>616.1</v>
      </c>
      <c r="G53" s="36">
        <v>264.63699999999994</v>
      </c>
      <c r="H53" s="36">
        <v>2768.7500000000009</v>
      </c>
      <c r="I53" s="36">
        <v>659.2176199999999</v>
      </c>
      <c r="J53" s="36">
        <v>42.132620000000003</v>
      </c>
      <c r="K53" s="36">
        <v>2.38</v>
      </c>
      <c r="L53" s="36">
        <v>0</v>
      </c>
      <c r="M53" s="62">
        <f t="shared" si="6"/>
        <v>56450.595480000011</v>
      </c>
      <c r="O53" s="40">
        <f>+'1.1.0'!D53</f>
        <v>1490.16</v>
      </c>
      <c r="P53" s="62">
        <f t="shared" si="7"/>
        <v>57940.755480000014</v>
      </c>
    </row>
    <row r="54" spans="2:16" ht="15.75">
      <c r="B54" s="30" t="s">
        <v>14</v>
      </c>
      <c r="C54" s="36">
        <v>26980.978000000006</v>
      </c>
      <c r="D54" s="36">
        <v>4548.7770000000019</v>
      </c>
      <c r="E54" s="36">
        <v>18835.603000000006</v>
      </c>
      <c r="F54" s="36">
        <v>591.79999999999995</v>
      </c>
      <c r="G54" s="36">
        <v>307.55799999999994</v>
      </c>
      <c r="H54" s="36">
        <v>2704.5109999999995</v>
      </c>
      <c r="I54" s="36">
        <v>685.26657999999998</v>
      </c>
      <c r="J54" s="36">
        <v>63.040000000000006</v>
      </c>
      <c r="K54" s="36">
        <v>9.66</v>
      </c>
      <c r="L54" s="36">
        <v>0</v>
      </c>
      <c r="M54" s="62">
        <f t="shared" si="6"/>
        <v>54727.193580000021</v>
      </c>
      <c r="N54" s="4"/>
      <c r="O54" s="40">
        <f>+'1.1.0'!D54</f>
        <v>1549.49</v>
      </c>
      <c r="P54" s="62">
        <f t="shared" si="7"/>
        <v>56276.683580000019</v>
      </c>
    </row>
    <row r="55" spans="2:16" ht="15.75">
      <c r="B55" s="30" t="s">
        <v>15</v>
      </c>
      <c r="C55" s="36">
        <v>27458.649999999994</v>
      </c>
      <c r="D55" s="36">
        <v>4882.4630000000034</v>
      </c>
      <c r="E55" s="36">
        <v>20155.106000000003</v>
      </c>
      <c r="F55" s="36">
        <v>569.21999999999991</v>
      </c>
      <c r="G55" s="36">
        <v>346.04600000000005</v>
      </c>
      <c r="H55" s="36">
        <v>2815.8540000000003</v>
      </c>
      <c r="I55" s="36">
        <v>595.39400000000001</v>
      </c>
      <c r="J55" s="36">
        <v>101.46000000000001</v>
      </c>
      <c r="K55" s="36">
        <v>7.53</v>
      </c>
      <c r="L55" s="36">
        <v>0</v>
      </c>
      <c r="M55" s="62">
        <f t="shared" si="6"/>
        <v>56931.722999999998</v>
      </c>
      <c r="N55" s="4" t="s">
        <v>0</v>
      </c>
      <c r="O55" s="40">
        <f>+'1.1.0'!D55</f>
        <v>1314.03</v>
      </c>
      <c r="P55" s="62">
        <f t="shared" si="7"/>
        <v>58245.752999999997</v>
      </c>
    </row>
    <row r="56" spans="2:16" ht="15.75">
      <c r="B56" s="30" t="s">
        <v>16</v>
      </c>
      <c r="C56" s="36">
        <v>25532.389000000014</v>
      </c>
      <c r="D56" s="36">
        <v>4798.4750000000004</v>
      </c>
      <c r="E56" s="36">
        <v>18436.016999999989</v>
      </c>
      <c r="F56" s="36">
        <v>602.44000000000005</v>
      </c>
      <c r="G56" s="36">
        <v>413.20499999999987</v>
      </c>
      <c r="H56" s="36">
        <v>2545.3749999999991</v>
      </c>
      <c r="I56" s="36">
        <v>539.49499999999989</v>
      </c>
      <c r="J56" s="36">
        <v>35.01</v>
      </c>
      <c r="K56" s="36">
        <v>4.4000000000000004</v>
      </c>
      <c r="L56" s="36">
        <v>0</v>
      </c>
      <c r="M56" s="62">
        <f t="shared" si="6"/>
        <v>52906.806000000019</v>
      </c>
      <c r="O56" s="40">
        <f>+'1.1.0'!D56</f>
        <v>1289.47</v>
      </c>
      <c r="P56" s="62">
        <f t="shared" si="7"/>
        <v>54196.27600000002</v>
      </c>
    </row>
    <row r="57" spans="2:16" ht="15.75">
      <c r="B57" s="30" t="s">
        <v>17</v>
      </c>
      <c r="C57" s="36">
        <v>28176.663999999982</v>
      </c>
      <c r="D57" s="36">
        <v>5439.1029999999992</v>
      </c>
      <c r="E57" s="36">
        <v>18122.803</v>
      </c>
      <c r="F57" s="36">
        <v>705.24</v>
      </c>
      <c r="G57" s="36">
        <v>440.92500000000007</v>
      </c>
      <c r="H57" s="36">
        <v>2723.8310000000006</v>
      </c>
      <c r="I57" s="36">
        <v>879.85099999999989</v>
      </c>
      <c r="J57" s="36">
        <v>114.8</v>
      </c>
      <c r="K57" s="36">
        <v>53.730000000000004</v>
      </c>
      <c r="L57" s="36">
        <v>0</v>
      </c>
      <c r="M57" s="62">
        <f t="shared" si="6"/>
        <v>56656.946999999986</v>
      </c>
      <c r="O57" s="40">
        <f>+'1.1.0'!D57</f>
        <v>1218.6600000000001</v>
      </c>
      <c r="P57" s="62">
        <f t="shared" si="7"/>
        <v>57875.606999999989</v>
      </c>
    </row>
    <row r="58" spans="2:16">
      <c r="B58" s="9" t="s">
        <v>1</v>
      </c>
      <c r="C58" s="77">
        <f t="shared" ref="C58:L58" si="8">SUM(C46:C57)</f>
        <v>337796.21659435821</v>
      </c>
      <c r="D58" s="93">
        <f t="shared" si="8"/>
        <v>59039.450901790697</v>
      </c>
      <c r="E58" s="77">
        <f t="shared" si="8"/>
        <v>228951.87277084461</v>
      </c>
      <c r="F58" s="96">
        <f t="shared" si="8"/>
        <v>7131.2223206668496</v>
      </c>
      <c r="G58" s="93">
        <f t="shared" si="8"/>
        <v>4514.3705498951867</v>
      </c>
      <c r="H58" s="77">
        <f t="shared" si="8"/>
        <v>29948.825817737175</v>
      </c>
      <c r="I58" s="93">
        <f t="shared" si="8"/>
        <v>7739.0930477193142</v>
      </c>
      <c r="J58" s="93">
        <f t="shared" si="8"/>
        <v>904.10657904224342</v>
      </c>
      <c r="K58" s="77">
        <f t="shared" si="8"/>
        <v>160.08625623970414</v>
      </c>
      <c r="L58" s="77">
        <f t="shared" si="8"/>
        <v>65.048381706027982</v>
      </c>
      <c r="M58" s="77">
        <f>SUM(M46:M57)</f>
        <v>676250.29322000011</v>
      </c>
      <c r="O58" s="77">
        <f>SUM(O46:O57)</f>
        <v>15401.61</v>
      </c>
      <c r="P58" s="77">
        <f>SUM(P46:P57)</f>
        <v>691651.90321999998</v>
      </c>
    </row>
    <row r="59" spans="2:16">
      <c r="B59" s="29" t="s">
        <v>37</v>
      </c>
      <c r="C59" s="117">
        <f>+C58/$M$58</f>
        <v>0.49951359723028638</v>
      </c>
      <c r="D59" s="117">
        <f t="shared" ref="D59:L59" si="9">+D58/$M$58</f>
        <v>8.7304140927867632E-2</v>
      </c>
      <c r="E59" s="117">
        <f t="shared" si="9"/>
        <v>0.33856084805624059</v>
      </c>
      <c r="F59" s="117">
        <f t="shared" si="9"/>
        <v>1.0545241003462153E-2</v>
      </c>
      <c r="G59" s="117">
        <f t="shared" si="9"/>
        <v>6.6755912642932581E-3</v>
      </c>
      <c r="H59" s="117">
        <f t="shared" si="9"/>
        <v>4.428659938191571E-2</v>
      </c>
      <c r="I59" s="117">
        <f t="shared" si="9"/>
        <v>1.1444125237815765E-2</v>
      </c>
      <c r="J59" s="117">
        <f t="shared" si="9"/>
        <v>1.3369407571526425E-3</v>
      </c>
      <c r="K59" s="117">
        <f t="shared" si="9"/>
        <v>2.3672633911542618E-4</v>
      </c>
      <c r="L59" s="117">
        <f t="shared" si="9"/>
        <v>9.6189801850283583E-5</v>
      </c>
      <c r="M59" s="117">
        <f>SUM(C59:L59)</f>
        <v>0.99999999999999989</v>
      </c>
      <c r="N59" s="3" t="s">
        <v>0</v>
      </c>
    </row>
    <row r="60" spans="2:16">
      <c r="B60" s="9" t="s">
        <v>4</v>
      </c>
      <c r="C60" s="77">
        <f t="shared" ref="C60:L60" si="10">AVERAGE(C46:C57)</f>
        <v>28149.684716196516</v>
      </c>
      <c r="D60" s="93">
        <f t="shared" si="10"/>
        <v>4919.9542418158917</v>
      </c>
      <c r="E60" s="77">
        <f t="shared" si="10"/>
        <v>19079.322730903717</v>
      </c>
      <c r="F60" s="96">
        <f t="shared" si="10"/>
        <v>594.26852672223743</v>
      </c>
      <c r="G60" s="93">
        <f t="shared" si="10"/>
        <v>376.19754582459888</v>
      </c>
      <c r="H60" s="77">
        <f t="shared" si="10"/>
        <v>2495.7354848114314</v>
      </c>
      <c r="I60" s="93">
        <f t="shared" si="10"/>
        <v>644.92442064327622</v>
      </c>
      <c r="J60" s="93">
        <f t="shared" si="10"/>
        <v>75.342214920186947</v>
      </c>
      <c r="K60" s="77">
        <f t="shared" si="10"/>
        <v>13.340521353308679</v>
      </c>
      <c r="L60" s="77">
        <f t="shared" si="10"/>
        <v>5.4206984755023315</v>
      </c>
      <c r="M60" s="77">
        <f>AVERAGE(M46:M57)</f>
        <v>56354.191101666678</v>
      </c>
      <c r="O60" s="77">
        <f>AVERAGE(O46:O57)</f>
        <v>1283.4675</v>
      </c>
      <c r="P60" s="77">
        <f>AVERAGE(P46:P57)</f>
        <v>57637.658601666662</v>
      </c>
    </row>
    <row r="61" spans="2:16">
      <c r="C61" s="45"/>
      <c r="D61" s="45"/>
      <c r="E61" s="45"/>
      <c r="F61" s="45"/>
      <c r="G61" s="45"/>
      <c r="H61" s="45"/>
      <c r="I61" s="45"/>
      <c r="J61" s="45"/>
      <c r="K61" s="45"/>
      <c r="L61" s="45"/>
      <c r="M61" s="61"/>
      <c r="N61" s="83"/>
    </row>
    <row r="62" spans="2:16" ht="67.5">
      <c r="B62" s="39">
        <v>2016</v>
      </c>
      <c r="C62" s="39" t="s">
        <v>23</v>
      </c>
      <c r="D62" s="39" t="s">
        <v>24</v>
      </c>
      <c r="E62" s="39" t="s">
        <v>151</v>
      </c>
      <c r="F62" s="39" t="s">
        <v>152</v>
      </c>
      <c r="G62" s="39" t="s">
        <v>25</v>
      </c>
      <c r="H62" s="39" t="s">
        <v>150</v>
      </c>
      <c r="I62" s="39" t="s">
        <v>27</v>
      </c>
      <c r="J62" s="39" t="s">
        <v>64</v>
      </c>
      <c r="K62" s="39" t="s">
        <v>68</v>
      </c>
      <c r="L62" s="39" t="s">
        <v>47</v>
      </c>
      <c r="M62" s="39" t="s">
        <v>38</v>
      </c>
      <c r="O62" s="39" t="s">
        <v>39</v>
      </c>
      <c r="P62" s="39" t="s">
        <v>41</v>
      </c>
    </row>
    <row r="63" spans="2:16" ht="15.75">
      <c r="B63" s="30" t="s">
        <v>6</v>
      </c>
      <c r="C63" s="36">
        <v>31833.279000000068</v>
      </c>
      <c r="D63" s="36">
        <v>4895.7590000000018</v>
      </c>
      <c r="E63" s="36">
        <v>15740.180999999991</v>
      </c>
      <c r="F63" s="36">
        <v>588.32000000000016</v>
      </c>
      <c r="G63" s="36">
        <v>396.61799999999994</v>
      </c>
      <c r="H63" s="36">
        <v>2254.1349999999993</v>
      </c>
      <c r="I63" s="36">
        <v>311.17200000000003</v>
      </c>
      <c r="J63" s="36">
        <v>123.1</v>
      </c>
      <c r="K63" s="36"/>
      <c r="L63" s="36">
        <v>111.13199999999998</v>
      </c>
      <c r="M63" s="64">
        <f t="shared" ref="M63:M74" si="11">SUM(C63:L63)</f>
        <v>56253.696000000062</v>
      </c>
      <c r="N63" s="4"/>
      <c r="O63" s="40">
        <f>+'1.1.0'!D63</f>
        <v>930.6350000000001</v>
      </c>
      <c r="P63" s="64">
        <f t="shared" ref="P63:P69" si="12">+M63+O63</f>
        <v>57184.331000000064</v>
      </c>
    </row>
    <row r="64" spans="2:16" ht="15.75">
      <c r="B64" s="30" t="s">
        <v>7</v>
      </c>
      <c r="C64" s="36">
        <v>29075.225000000042</v>
      </c>
      <c r="D64" s="36">
        <v>4262.4430000000002</v>
      </c>
      <c r="E64" s="36">
        <v>14936.001000000017</v>
      </c>
      <c r="F64" s="36">
        <v>505.17000000000013</v>
      </c>
      <c r="G64" s="36">
        <v>350.23699999999997</v>
      </c>
      <c r="H64" s="36">
        <v>2259.8729999999996</v>
      </c>
      <c r="I64" s="36">
        <v>208.327</v>
      </c>
      <c r="J64" s="36">
        <v>66.295000000000002</v>
      </c>
      <c r="K64" s="36"/>
      <c r="L64" s="36">
        <v>76.55</v>
      </c>
      <c r="M64" s="64">
        <f t="shared" si="11"/>
        <v>51740.121000000057</v>
      </c>
      <c r="N64" s="4" t="s">
        <v>0</v>
      </c>
      <c r="O64" s="40">
        <f>+'1.1.0'!D64</f>
        <v>875.91999999999985</v>
      </c>
      <c r="P64" s="64">
        <f t="shared" si="12"/>
        <v>52616.041000000056</v>
      </c>
    </row>
    <row r="65" spans="1:18" ht="15.75">
      <c r="B65" s="30" t="s">
        <v>8</v>
      </c>
      <c r="C65" s="36">
        <v>32490.645999999928</v>
      </c>
      <c r="D65" s="36">
        <v>5181.5580000000009</v>
      </c>
      <c r="E65" s="36">
        <v>18218.077999999958</v>
      </c>
      <c r="F65" s="36">
        <v>579.55700000000002</v>
      </c>
      <c r="G65" s="36">
        <v>487.38399999999996</v>
      </c>
      <c r="H65" s="36">
        <v>2391.4230000000002</v>
      </c>
      <c r="I65" s="36">
        <v>148.66199999999998</v>
      </c>
      <c r="J65" s="36">
        <v>70.175000000000011</v>
      </c>
      <c r="K65" s="36"/>
      <c r="L65" s="36">
        <v>14.885999999999999</v>
      </c>
      <c r="M65" s="64">
        <f t="shared" si="11"/>
        <v>59582.368999999882</v>
      </c>
      <c r="N65" s="4"/>
      <c r="O65" s="40">
        <f>+'1.1.0'!D65</f>
        <v>1031.366</v>
      </c>
      <c r="P65" s="64">
        <f t="shared" si="12"/>
        <v>60613.734999999884</v>
      </c>
    </row>
    <row r="66" spans="1:18" ht="15.75">
      <c r="B66" s="30" t="s">
        <v>9</v>
      </c>
      <c r="C66" s="36">
        <v>32025.941999999974</v>
      </c>
      <c r="D66" s="36">
        <v>4912.2809999999999</v>
      </c>
      <c r="E66" s="36">
        <v>17026.696999999931</v>
      </c>
      <c r="F66" s="36">
        <v>604.61399999999981</v>
      </c>
      <c r="G66" s="36">
        <v>594.58799999999997</v>
      </c>
      <c r="H66" s="36">
        <v>2420.4770000000008</v>
      </c>
      <c r="I66" s="36">
        <v>163.68799999999999</v>
      </c>
      <c r="J66" s="36">
        <v>48.625</v>
      </c>
      <c r="K66" s="36"/>
      <c r="L66" s="36">
        <v>6.9</v>
      </c>
      <c r="M66" s="64">
        <f t="shared" si="11"/>
        <v>57803.811999999918</v>
      </c>
      <c r="N66" s="4"/>
      <c r="O66" s="40">
        <f>+'1.1.0'!D66</f>
        <v>989.24000000000024</v>
      </c>
      <c r="P66" s="64">
        <f t="shared" si="12"/>
        <v>58793.051999999916</v>
      </c>
    </row>
    <row r="67" spans="1:18" ht="15.75">
      <c r="B67" s="30" t="s">
        <v>10</v>
      </c>
      <c r="C67" s="36">
        <v>31274.462509999976</v>
      </c>
      <c r="D67" s="36">
        <v>4918.7770000000019</v>
      </c>
      <c r="E67" s="36">
        <v>16673.638999999981</v>
      </c>
      <c r="F67" s="36">
        <v>612.07999999999993</v>
      </c>
      <c r="G67" s="36">
        <v>514.13100000000009</v>
      </c>
      <c r="H67" s="36">
        <v>2549.5639999999985</v>
      </c>
      <c r="I67" s="36">
        <v>113.59</v>
      </c>
      <c r="J67" s="36">
        <v>68.210000000000008</v>
      </c>
      <c r="K67" s="36">
        <v>12.91</v>
      </c>
      <c r="L67" s="36">
        <v>1.62</v>
      </c>
      <c r="M67" s="64">
        <f t="shared" si="11"/>
        <v>56738.983509999962</v>
      </c>
      <c r="O67" s="40">
        <f>+'1.1.0'!D67</f>
        <v>1010.0060000000001</v>
      </c>
      <c r="P67" s="64">
        <f t="shared" si="12"/>
        <v>57748.989509999963</v>
      </c>
    </row>
    <row r="68" spans="1:18" ht="15.75">
      <c r="B68" s="30" t="s">
        <v>11</v>
      </c>
      <c r="C68" s="36">
        <v>29126.684999999979</v>
      </c>
      <c r="D68" s="36">
        <v>4544.5009999999975</v>
      </c>
      <c r="E68" s="36">
        <v>16990.549000000006</v>
      </c>
      <c r="F68" s="36">
        <v>544.58000000000015</v>
      </c>
      <c r="G68" s="36">
        <v>285.54500000000002</v>
      </c>
      <c r="H68" s="36">
        <v>2283.88454</v>
      </c>
      <c r="I68" s="36">
        <v>187.70699999999999</v>
      </c>
      <c r="J68" s="36">
        <v>57.375</v>
      </c>
      <c r="K68" s="36"/>
      <c r="L68" s="36">
        <v>12.178000000000001</v>
      </c>
      <c r="M68" s="64">
        <f t="shared" si="11"/>
        <v>54033.004539999987</v>
      </c>
      <c r="N68" s="4"/>
      <c r="O68" s="40">
        <f>+'1.1.0'!D68</f>
        <v>920.61400000000003</v>
      </c>
      <c r="P68" s="64">
        <f t="shared" si="12"/>
        <v>54953.618539999989</v>
      </c>
    </row>
    <row r="69" spans="1:18" ht="15.75">
      <c r="B69" s="30" t="s">
        <v>12</v>
      </c>
      <c r="C69" s="36">
        <v>27634.713999999978</v>
      </c>
      <c r="D69" s="36">
        <v>4274.6840000000038</v>
      </c>
      <c r="E69" s="36">
        <v>16528.582000000006</v>
      </c>
      <c r="F69" s="36">
        <v>557.75</v>
      </c>
      <c r="G69" s="36">
        <v>282.14599999999996</v>
      </c>
      <c r="H69" s="36">
        <v>1758.6009999999994</v>
      </c>
      <c r="I69" s="36">
        <v>332.78599999999994</v>
      </c>
      <c r="J69" s="36">
        <v>53.57</v>
      </c>
      <c r="K69" s="36"/>
      <c r="L69" s="36">
        <v>20.82</v>
      </c>
      <c r="M69" s="64">
        <f t="shared" si="11"/>
        <v>51443.652999999991</v>
      </c>
      <c r="N69" s="4"/>
      <c r="O69" s="40">
        <f>+'1.1.0'!D69</f>
        <v>901.53300000000013</v>
      </c>
      <c r="P69" s="64">
        <f t="shared" si="12"/>
        <v>52345.185999999994</v>
      </c>
    </row>
    <row r="70" spans="1:18" ht="15.75">
      <c r="B70" s="30" t="s">
        <v>13</v>
      </c>
      <c r="C70" s="36">
        <v>27547.335000000006</v>
      </c>
      <c r="D70" s="36">
        <v>3689.3140000000012</v>
      </c>
      <c r="E70" s="36">
        <v>17493.066000000017</v>
      </c>
      <c r="F70" s="36">
        <v>602.40999999999985</v>
      </c>
      <c r="G70" s="36">
        <v>308.50900000000007</v>
      </c>
      <c r="H70" s="36">
        <v>1736.4009999999998</v>
      </c>
      <c r="I70" s="36">
        <v>373.92599999999993</v>
      </c>
      <c r="J70" s="36">
        <v>88.260000000000019</v>
      </c>
      <c r="K70" s="36">
        <v>2.7300000000000004</v>
      </c>
      <c r="L70" s="36">
        <v>9.3520000000000003</v>
      </c>
      <c r="M70" s="64">
        <f t="shared" si="11"/>
        <v>51851.303000000029</v>
      </c>
      <c r="N70" s="3" t="s">
        <v>0</v>
      </c>
      <c r="O70" s="40">
        <f>+'1.1.0'!D70</f>
        <v>998.4670000000001</v>
      </c>
      <c r="P70" s="64">
        <f>+M70+O70</f>
        <v>52849.770000000026</v>
      </c>
    </row>
    <row r="71" spans="1:18" ht="15.75">
      <c r="B71" s="30" t="s">
        <v>14</v>
      </c>
      <c r="C71" s="36">
        <v>26939.602999999959</v>
      </c>
      <c r="D71" s="36">
        <v>2971.050000000002</v>
      </c>
      <c r="E71" s="36">
        <v>17692.167000000009</v>
      </c>
      <c r="F71" s="36">
        <v>646.20999999999992</v>
      </c>
      <c r="G71" s="36">
        <v>381.34400000000005</v>
      </c>
      <c r="H71" s="36">
        <v>1572.3249999999998</v>
      </c>
      <c r="I71" s="36">
        <v>450.47499999999991</v>
      </c>
      <c r="J71" s="36">
        <v>57.8</v>
      </c>
      <c r="K71" s="36">
        <v>7.43</v>
      </c>
      <c r="L71" s="36">
        <v>34.340000000000003</v>
      </c>
      <c r="M71" s="64">
        <f t="shared" si="11"/>
        <v>50752.743999999962</v>
      </c>
      <c r="N71" s="4"/>
      <c r="O71" s="40">
        <f>+'1.1.0'!D71</f>
        <v>913.90599999999984</v>
      </c>
      <c r="P71" s="64">
        <f>+M71+O71</f>
        <v>51666.649999999965</v>
      </c>
    </row>
    <row r="72" spans="1:18" ht="15.75">
      <c r="B72" s="30" t="s">
        <v>15</v>
      </c>
      <c r="C72" s="36">
        <v>27664.187999999995</v>
      </c>
      <c r="D72" s="36">
        <v>4280.93</v>
      </c>
      <c r="E72" s="36">
        <v>16839.202000000027</v>
      </c>
      <c r="F72" s="36">
        <v>593.32000000000005</v>
      </c>
      <c r="G72" s="36">
        <v>358.75400000000002</v>
      </c>
      <c r="H72" s="36">
        <v>1634.1319999999992</v>
      </c>
      <c r="I72" s="36">
        <v>400.68499999999995</v>
      </c>
      <c r="J72" s="36">
        <v>79.3</v>
      </c>
      <c r="K72" s="36">
        <v>0.9</v>
      </c>
      <c r="L72" s="36">
        <v>24.470000000000002</v>
      </c>
      <c r="M72" s="64">
        <f t="shared" si="11"/>
        <v>51875.881000000023</v>
      </c>
      <c r="N72" s="4"/>
      <c r="O72" s="40">
        <f>+'1.1.0'!D72</f>
        <v>765.01800000000003</v>
      </c>
      <c r="P72" s="64">
        <f>+M72+O72</f>
        <v>52640.899000000019</v>
      </c>
    </row>
    <row r="73" spans="1:18" ht="15.75">
      <c r="B73" s="30" t="s">
        <v>16</v>
      </c>
      <c r="C73" s="36">
        <v>26569.544000000013</v>
      </c>
      <c r="D73" s="36">
        <v>3892.4649999999979</v>
      </c>
      <c r="E73" s="36">
        <v>16946.707999999988</v>
      </c>
      <c r="F73" s="36">
        <v>593.29</v>
      </c>
      <c r="G73" s="36">
        <v>338.00700000000001</v>
      </c>
      <c r="H73" s="36">
        <v>1467.912</v>
      </c>
      <c r="I73" s="36">
        <v>359.7299999999999</v>
      </c>
      <c r="J73" s="36">
        <v>63.771000000000008</v>
      </c>
      <c r="K73" s="36">
        <v>12.090999999999999</v>
      </c>
      <c r="L73" s="36">
        <v>184.059</v>
      </c>
      <c r="M73" s="64">
        <f t="shared" si="11"/>
        <v>50427.576999999997</v>
      </c>
      <c r="O73" s="40">
        <f>+'1.1.0'!D73</f>
        <v>733.22</v>
      </c>
      <c r="P73" s="64">
        <f>+M73+O73</f>
        <v>51160.796999999999</v>
      </c>
    </row>
    <row r="74" spans="1:18" ht="15.75">
      <c r="B74" s="30" t="s">
        <v>17</v>
      </c>
      <c r="C74" s="36">
        <v>28101.510969999999</v>
      </c>
      <c r="D74" s="36">
        <v>4843.5167499999998</v>
      </c>
      <c r="E74" s="36">
        <v>19703.451999999997</v>
      </c>
      <c r="F74" s="36">
        <v>660.07000000000016</v>
      </c>
      <c r="G74" s="36">
        <v>334.73099999999999</v>
      </c>
      <c r="H74" s="36">
        <v>1755.1620000000005</v>
      </c>
      <c r="I74" s="36">
        <v>440.77699999999993</v>
      </c>
      <c r="J74" s="36">
        <v>105.33799999999999</v>
      </c>
      <c r="K74" s="36">
        <v>33.4</v>
      </c>
      <c r="L74" s="36">
        <v>6.9339999999999993</v>
      </c>
      <c r="M74" s="64">
        <f t="shared" si="11"/>
        <v>55984.891720000007</v>
      </c>
      <c r="O74" s="40">
        <f>+'1.1.0'!D74</f>
        <v>1133.9630000000004</v>
      </c>
      <c r="P74" s="64">
        <f>+M74+O74</f>
        <v>57118.85472000001</v>
      </c>
    </row>
    <row r="75" spans="1:18">
      <c r="B75" s="67" t="s">
        <v>1</v>
      </c>
      <c r="C75" s="79">
        <f t="shared" ref="C75:L75" si="13">SUM(C63:C74)</f>
        <v>350283.13447999983</v>
      </c>
      <c r="D75" s="155">
        <f t="shared" si="13"/>
        <v>52667.278750000005</v>
      </c>
      <c r="E75" s="79">
        <f t="shared" si="13"/>
        <v>204788.3219999999</v>
      </c>
      <c r="F75" s="156">
        <f t="shared" si="13"/>
        <v>7087.3709999999992</v>
      </c>
      <c r="G75" s="155">
        <f t="shared" si="13"/>
        <v>4631.9939999999988</v>
      </c>
      <c r="H75" s="79">
        <f t="shared" si="13"/>
        <v>24083.889539999993</v>
      </c>
      <c r="I75" s="155">
        <f t="shared" si="13"/>
        <v>3491.5250000000001</v>
      </c>
      <c r="J75" s="155">
        <f t="shared" si="13"/>
        <v>881.81899999999985</v>
      </c>
      <c r="K75" s="79">
        <f t="shared" si="13"/>
        <v>69.460999999999999</v>
      </c>
      <c r="L75" s="201">
        <f t="shared" si="13"/>
        <v>503.24100000000004</v>
      </c>
      <c r="M75" s="79">
        <f>SUM(M63:M74)</f>
        <v>648488.03576999984</v>
      </c>
      <c r="O75" s="79">
        <f>SUM(O63:O74)</f>
        <v>11203.887999999999</v>
      </c>
      <c r="P75" s="79">
        <f>SUM(P63:P74)</f>
        <v>659691.92376999999</v>
      </c>
    </row>
    <row r="76" spans="1:18">
      <c r="A76" s="3" t="s">
        <v>0</v>
      </c>
      <c r="B76" s="29" t="s">
        <v>37</v>
      </c>
      <c r="C76" s="117">
        <f>+C75/$M$75</f>
        <v>0.54015358057312757</v>
      </c>
      <c r="D76" s="117">
        <f t="shared" ref="D76:M76" si="14">+D75/$M$75</f>
        <v>8.1215497965917108E-2</v>
      </c>
      <c r="E76" s="117">
        <f t="shared" si="14"/>
        <v>0.31579352386484499</v>
      </c>
      <c r="F76" s="117">
        <f t="shared" si="14"/>
        <v>1.0929069788596204E-2</v>
      </c>
      <c r="G76" s="117">
        <f t="shared" si="14"/>
        <v>7.1427593795158843E-3</v>
      </c>
      <c r="H76" s="117">
        <f t="shared" si="14"/>
        <v>3.7138525634329296E-2</v>
      </c>
      <c r="I76" s="117">
        <f t="shared" si="14"/>
        <v>5.3841008737412453E-3</v>
      </c>
      <c r="J76" s="117">
        <f t="shared" si="14"/>
        <v>1.3598076623772221E-3</v>
      </c>
      <c r="K76" s="117">
        <f t="shared" si="14"/>
        <v>1.0711223055568574E-4</v>
      </c>
      <c r="L76" s="117">
        <f t="shared" si="14"/>
        <v>7.7602202699462791E-4</v>
      </c>
      <c r="M76" s="117">
        <f t="shared" si="14"/>
        <v>1</v>
      </c>
      <c r="N76" s="3" t="s">
        <v>0</v>
      </c>
    </row>
    <row r="77" spans="1:18">
      <c r="B77" s="67" t="s">
        <v>4</v>
      </c>
      <c r="C77" s="79">
        <f t="shared" ref="C77:L77" si="15">AVERAGE(C63:C74)</f>
        <v>29190.261206666652</v>
      </c>
      <c r="D77" s="155">
        <f t="shared" si="15"/>
        <v>4388.939895833334</v>
      </c>
      <c r="E77" s="79">
        <f t="shared" si="15"/>
        <v>17065.69349999999</v>
      </c>
      <c r="F77" s="156">
        <f t="shared" si="15"/>
        <v>590.61424999999997</v>
      </c>
      <c r="G77" s="155">
        <f t="shared" si="15"/>
        <v>385.9994999999999</v>
      </c>
      <c r="H77" s="79">
        <f t="shared" si="15"/>
        <v>2006.9907949999995</v>
      </c>
      <c r="I77" s="155">
        <f t="shared" si="15"/>
        <v>290.96041666666667</v>
      </c>
      <c r="J77" s="155">
        <f t="shared" si="15"/>
        <v>73.484916666666649</v>
      </c>
      <c r="K77" s="79">
        <f t="shared" si="15"/>
        <v>11.576833333333333</v>
      </c>
      <c r="L77" s="201">
        <f t="shared" si="15"/>
        <v>41.936750000000004</v>
      </c>
      <c r="M77" s="79">
        <f>AVERAGE(M63:M74)</f>
        <v>54040.669647499984</v>
      </c>
      <c r="O77" s="79">
        <f>AVERAGE(O63:O74)</f>
        <v>933.65733333333321</v>
      </c>
      <c r="P77" s="79">
        <f>AVERAGE(P63:P74)</f>
        <v>54974.326980833335</v>
      </c>
    </row>
    <row r="78" spans="1:18">
      <c r="D78" s="61"/>
      <c r="E78" s="83"/>
      <c r="L78" s="4"/>
      <c r="M78" s="61"/>
      <c r="N78" s="83"/>
    </row>
    <row r="79" spans="1:18" ht="67.5">
      <c r="B79" s="69">
        <v>2015</v>
      </c>
      <c r="C79" s="39" t="s">
        <v>23</v>
      </c>
      <c r="D79" s="69" t="s">
        <v>24</v>
      </c>
      <c r="E79" s="69" t="s">
        <v>151</v>
      </c>
      <c r="F79" s="39" t="s">
        <v>152</v>
      </c>
      <c r="G79" s="69" t="s">
        <v>25</v>
      </c>
      <c r="H79" s="69" t="s">
        <v>150</v>
      </c>
      <c r="I79" s="39" t="s">
        <v>27</v>
      </c>
      <c r="J79" s="69" t="s">
        <v>47</v>
      </c>
      <c r="K79" s="69" t="s">
        <v>38</v>
      </c>
      <c r="L79" s="120"/>
      <c r="M79" s="120"/>
      <c r="O79" s="69" t="s">
        <v>39</v>
      </c>
      <c r="P79" s="69" t="s">
        <v>41</v>
      </c>
      <c r="R79" s="3" t="s">
        <v>0</v>
      </c>
    </row>
    <row r="80" spans="1:18" ht="15.75">
      <c r="B80" s="30" t="s">
        <v>6</v>
      </c>
      <c r="C80" s="36">
        <v>40268.678999999938</v>
      </c>
      <c r="D80" s="95">
        <v>5780.7219999999988</v>
      </c>
      <c r="E80" s="36">
        <v>7595.5869999999959</v>
      </c>
      <c r="F80" s="94">
        <v>685.61700000000019</v>
      </c>
      <c r="G80" s="95">
        <v>603.56399999999996</v>
      </c>
      <c r="H80" s="36">
        <v>1402.2499999999998</v>
      </c>
      <c r="I80" s="95">
        <v>76.042999999999992</v>
      </c>
      <c r="J80" s="95">
        <v>56.765999999999998</v>
      </c>
      <c r="K80" s="36">
        <f>SUM(C80:J80)</f>
        <v>56469.227999999937</v>
      </c>
      <c r="L80" s="121"/>
      <c r="M80" s="121"/>
      <c r="O80" s="40">
        <f>+'1.1.0'!D80</f>
        <v>940.56499999999983</v>
      </c>
      <c r="P80" s="64">
        <f t="shared" ref="P80:P91" si="16">+K80+O80</f>
        <v>57409.79299999994</v>
      </c>
    </row>
    <row r="81" spans="2:16" ht="15.75">
      <c r="B81" s="30" t="s">
        <v>7</v>
      </c>
      <c r="C81" s="36">
        <v>34973.948999999993</v>
      </c>
      <c r="D81" s="95">
        <v>5126.0610000000015</v>
      </c>
      <c r="E81" s="36">
        <v>6632.5209999999934</v>
      </c>
      <c r="F81" s="94">
        <v>359.12600000000003</v>
      </c>
      <c r="G81" s="95">
        <v>461.87000000000012</v>
      </c>
      <c r="H81" s="36">
        <v>1194.211</v>
      </c>
      <c r="I81" s="95">
        <v>87.050000000000011</v>
      </c>
      <c r="J81" s="95">
        <v>16.238</v>
      </c>
      <c r="K81" s="36">
        <f t="shared" ref="K81:K91" si="17">SUM(C81:J81)</f>
        <v>48851.025999999991</v>
      </c>
      <c r="L81" s="121"/>
      <c r="M81" s="121"/>
      <c r="O81" s="40">
        <f>+'1.1.0'!D81</f>
        <v>755.82900000000018</v>
      </c>
      <c r="P81" s="64">
        <f t="shared" si="16"/>
        <v>49606.854999999989</v>
      </c>
    </row>
    <row r="82" spans="2:16" ht="15.75">
      <c r="B82" s="30" t="s">
        <v>8</v>
      </c>
      <c r="C82" s="36">
        <v>40260.9359999999</v>
      </c>
      <c r="D82" s="95">
        <v>5621.4810000000016</v>
      </c>
      <c r="E82" s="36">
        <v>7611.6110000000017</v>
      </c>
      <c r="F82" s="94">
        <v>643.37100000000021</v>
      </c>
      <c r="G82" s="95">
        <v>588.09</v>
      </c>
      <c r="H82" s="36">
        <v>1701.9300000000003</v>
      </c>
      <c r="I82" s="95">
        <v>111.464</v>
      </c>
      <c r="J82" s="95">
        <v>100.66200000000001</v>
      </c>
      <c r="K82" s="36">
        <f t="shared" si="17"/>
        <v>56639.544999999896</v>
      </c>
      <c r="L82" s="121"/>
      <c r="M82" s="121"/>
      <c r="N82" s="3" t="s">
        <v>0</v>
      </c>
      <c r="O82" s="40">
        <f>+'1.1.0'!D82</f>
        <v>866.04</v>
      </c>
      <c r="P82" s="64">
        <f t="shared" si="16"/>
        <v>57505.584999999897</v>
      </c>
    </row>
    <row r="83" spans="2:16" ht="15.75">
      <c r="B83" s="30" t="s">
        <v>9</v>
      </c>
      <c r="C83" s="27">
        <v>39013.426000000021</v>
      </c>
      <c r="D83" s="95">
        <v>5647.9429999999966</v>
      </c>
      <c r="E83" s="27">
        <v>7968.0000000000045</v>
      </c>
      <c r="F83" s="94">
        <v>696.5150000000001</v>
      </c>
      <c r="G83" s="95">
        <v>616.30800000000022</v>
      </c>
      <c r="H83" s="27">
        <v>1689.3169999999996</v>
      </c>
      <c r="I83" s="95">
        <v>132.238</v>
      </c>
      <c r="J83" s="95">
        <v>101.74199999999999</v>
      </c>
      <c r="K83" s="36">
        <f t="shared" si="17"/>
        <v>55865.489000000023</v>
      </c>
      <c r="L83" s="121"/>
      <c r="M83" s="121"/>
      <c r="N83" s="3" t="s">
        <v>0</v>
      </c>
      <c r="O83" s="40">
        <f>+'1.1.0'!D83</f>
        <v>817.15999999999963</v>
      </c>
      <c r="P83" s="64">
        <f t="shared" si="16"/>
        <v>56682.649000000019</v>
      </c>
    </row>
    <row r="84" spans="2:16" ht="15.75">
      <c r="B84" s="30" t="s">
        <v>10</v>
      </c>
      <c r="C84" s="27">
        <v>38711.346999999951</v>
      </c>
      <c r="D84" s="95">
        <v>5289.8640000000059</v>
      </c>
      <c r="E84" s="27">
        <v>8557.6119999999974</v>
      </c>
      <c r="F84" s="94">
        <v>652.95900000000006</v>
      </c>
      <c r="G84" s="95">
        <v>626.77599999999995</v>
      </c>
      <c r="H84" s="27">
        <v>1602.8970000000006</v>
      </c>
      <c r="I84" s="95">
        <v>107.29100000000003</v>
      </c>
      <c r="J84" s="95">
        <v>108.048</v>
      </c>
      <c r="K84" s="36">
        <f t="shared" si="17"/>
        <v>55656.793999999958</v>
      </c>
      <c r="L84" s="121"/>
      <c r="M84" s="121"/>
      <c r="O84" s="40">
        <f>+'1.1.0'!D84</f>
        <v>847.34</v>
      </c>
      <c r="P84" s="64">
        <f t="shared" si="16"/>
        <v>56504.133999999955</v>
      </c>
    </row>
    <row r="85" spans="2:16" ht="15.75">
      <c r="B85" s="30" t="s">
        <v>11</v>
      </c>
      <c r="C85" s="27">
        <v>37850.463000000011</v>
      </c>
      <c r="D85" s="95">
        <v>5066.8649999999971</v>
      </c>
      <c r="E85" s="27">
        <v>7900.7060000000019</v>
      </c>
      <c r="F85" s="94">
        <v>647.22700000000009</v>
      </c>
      <c r="G85" s="95">
        <v>566.0100000000001</v>
      </c>
      <c r="H85" s="27">
        <v>1325.5260000000001</v>
      </c>
      <c r="I85" s="95">
        <v>103.15600000000001</v>
      </c>
      <c r="J85" s="95">
        <v>105.27699999999999</v>
      </c>
      <c r="K85" s="36">
        <f t="shared" si="17"/>
        <v>53565.230000000018</v>
      </c>
      <c r="L85" s="121"/>
      <c r="M85" s="121"/>
      <c r="O85" s="40">
        <f>+'1.1.0'!D85</f>
        <v>798.47400000000016</v>
      </c>
      <c r="P85" s="64">
        <f t="shared" si="16"/>
        <v>54363.70400000002</v>
      </c>
    </row>
    <row r="86" spans="2:16" ht="15.75">
      <c r="B86" s="30" t="s">
        <v>12</v>
      </c>
      <c r="C86" s="27">
        <v>37326.284000000065</v>
      </c>
      <c r="D86" s="95">
        <v>5135.9509999999991</v>
      </c>
      <c r="E86" s="27">
        <v>8161.0220000000063</v>
      </c>
      <c r="F86" s="94">
        <v>544.12599999999986</v>
      </c>
      <c r="G86" s="95">
        <v>569.49600000000009</v>
      </c>
      <c r="H86" s="27">
        <v>1695.0009999999995</v>
      </c>
      <c r="I86" s="95">
        <v>149.77200000000002</v>
      </c>
      <c r="J86" s="95">
        <v>78.215999999999994</v>
      </c>
      <c r="K86" s="36">
        <f t="shared" si="17"/>
        <v>53659.86800000006</v>
      </c>
      <c r="L86" s="121"/>
      <c r="M86" s="121"/>
      <c r="O86" s="40">
        <f>+'1.1.0'!D86</f>
        <v>826.99300000000028</v>
      </c>
      <c r="P86" s="64">
        <f t="shared" si="16"/>
        <v>54486.861000000063</v>
      </c>
    </row>
    <row r="87" spans="2:16" ht="15.75">
      <c r="B87" s="30" t="s">
        <v>13</v>
      </c>
      <c r="C87" s="36">
        <v>35450.905000000057</v>
      </c>
      <c r="D87" s="95">
        <v>4620.9859999999999</v>
      </c>
      <c r="E87" s="36">
        <v>7501.2660000000087</v>
      </c>
      <c r="F87" s="94">
        <v>568.58800000000008</v>
      </c>
      <c r="G87" s="95">
        <v>543.202</v>
      </c>
      <c r="H87" s="36">
        <v>1762.5440000000008</v>
      </c>
      <c r="I87" s="95">
        <v>141.17200000000003</v>
      </c>
      <c r="J87" s="95">
        <v>78.274000000000001</v>
      </c>
      <c r="K87" s="36">
        <f t="shared" si="17"/>
        <v>50666.937000000064</v>
      </c>
      <c r="L87" s="121"/>
      <c r="M87" s="121"/>
      <c r="O87" s="40">
        <f>+'1.1.0'!D87</f>
        <v>924.63899999999978</v>
      </c>
      <c r="P87" s="64">
        <f t="shared" si="16"/>
        <v>51591.576000000066</v>
      </c>
    </row>
    <row r="88" spans="2:16" ht="15.75">
      <c r="B88" s="30" t="s">
        <v>14</v>
      </c>
      <c r="C88" s="36">
        <v>36674.585999999916</v>
      </c>
      <c r="D88" s="95">
        <v>4801.8660000000027</v>
      </c>
      <c r="E88" s="36">
        <v>7290.8430000000008</v>
      </c>
      <c r="F88" s="94">
        <v>568.09399999999982</v>
      </c>
      <c r="G88" s="95">
        <v>522.98599999999976</v>
      </c>
      <c r="H88" s="36">
        <v>1737.453</v>
      </c>
      <c r="I88" s="95">
        <v>180.52300000000002</v>
      </c>
      <c r="J88" s="95">
        <v>63.523000000000003</v>
      </c>
      <c r="K88" s="36">
        <f t="shared" si="17"/>
        <v>51839.873999999916</v>
      </c>
      <c r="L88" s="121"/>
      <c r="M88" s="121"/>
      <c r="O88" s="40">
        <f>+'1.1.0'!D88</f>
        <v>905.30200000000013</v>
      </c>
      <c r="P88" s="64">
        <f t="shared" si="16"/>
        <v>52745.175999999919</v>
      </c>
    </row>
    <row r="89" spans="2:16" ht="15.75">
      <c r="B89" s="30" t="s">
        <v>15</v>
      </c>
      <c r="C89" s="40">
        <v>36255.580999999991</v>
      </c>
      <c r="D89" s="95">
        <v>4538.3670000000011</v>
      </c>
      <c r="E89" s="40">
        <v>8788.3930000000055</v>
      </c>
      <c r="F89" s="94">
        <v>547.03599999999994</v>
      </c>
      <c r="G89" s="95">
        <v>548.40199999999993</v>
      </c>
      <c r="H89" s="40">
        <v>1755.3939999999982</v>
      </c>
      <c r="I89" s="95">
        <v>153.078</v>
      </c>
      <c r="J89" s="95">
        <v>52.92</v>
      </c>
      <c r="K89" s="36">
        <f t="shared" si="17"/>
        <v>52639.170999999995</v>
      </c>
      <c r="L89" s="121" t="s">
        <v>0</v>
      </c>
      <c r="M89" s="121"/>
      <c r="O89" s="40">
        <f>+'1.1.0'!D89</f>
        <v>952.66000000000042</v>
      </c>
      <c r="P89" s="64">
        <f t="shared" si="16"/>
        <v>53591.830999999998</v>
      </c>
    </row>
    <row r="90" spans="2:16" ht="15.75">
      <c r="B90" s="30" t="s">
        <v>16</v>
      </c>
      <c r="C90" s="36">
        <v>32165.040999999961</v>
      </c>
      <c r="D90" s="95">
        <v>4348.3469999999988</v>
      </c>
      <c r="E90" s="36">
        <v>11198.438000000002</v>
      </c>
      <c r="F90" s="94">
        <v>577.9860000000001</v>
      </c>
      <c r="G90" s="95">
        <v>509.30100000000016</v>
      </c>
      <c r="H90" s="36">
        <v>1384.6230000000005</v>
      </c>
      <c r="I90" s="95">
        <v>143.971</v>
      </c>
      <c r="J90" s="95">
        <v>56.552000000000007</v>
      </c>
      <c r="K90" s="36">
        <f t="shared" si="17"/>
        <v>50384.258999999962</v>
      </c>
      <c r="L90" s="121"/>
      <c r="M90" s="121"/>
      <c r="O90" s="40">
        <f>+'1.1.0'!D90</f>
        <v>914.58499999999981</v>
      </c>
      <c r="P90" s="64">
        <f t="shared" si="16"/>
        <v>51298.843999999961</v>
      </c>
    </row>
    <row r="91" spans="2:16" ht="15.75">
      <c r="B91" s="30" t="s">
        <v>17</v>
      </c>
      <c r="C91" s="40">
        <v>31278.101000000068</v>
      </c>
      <c r="D91" s="95">
        <v>4695.3080000000018</v>
      </c>
      <c r="E91" s="40">
        <v>13989.268999999998</v>
      </c>
      <c r="F91" s="94">
        <v>637.54999999999995</v>
      </c>
      <c r="G91" s="95">
        <v>408.15700000000015</v>
      </c>
      <c r="H91" s="40">
        <v>1822.3459999999993</v>
      </c>
      <c r="I91" s="95">
        <v>118.37299999999998</v>
      </c>
      <c r="J91" s="95">
        <v>108.41</v>
      </c>
      <c r="K91" s="36">
        <f t="shared" si="17"/>
        <v>53057.514000000076</v>
      </c>
      <c r="L91" s="121"/>
      <c r="M91" s="121"/>
      <c r="O91" s="40">
        <f>+'1.1.0'!D91</f>
        <v>953.44200000000046</v>
      </c>
      <c r="P91" s="64">
        <f t="shared" si="16"/>
        <v>54010.956000000078</v>
      </c>
    </row>
    <row r="92" spans="2:16">
      <c r="B92" s="67" t="s">
        <v>1</v>
      </c>
      <c r="C92" s="79">
        <f t="shared" ref="C92:J92" si="18">SUM(C80:C91)</f>
        <v>440229.29799999989</v>
      </c>
      <c r="D92" s="155">
        <f t="shared" si="18"/>
        <v>60673.761000000006</v>
      </c>
      <c r="E92" s="79">
        <f t="shared" si="18"/>
        <v>103195.26800000001</v>
      </c>
      <c r="F92" s="156">
        <f t="shared" si="18"/>
        <v>7128.1950000000006</v>
      </c>
      <c r="G92" s="155">
        <f t="shared" si="18"/>
        <v>6564.1620000000012</v>
      </c>
      <c r="H92" s="79">
        <f t="shared" si="18"/>
        <v>19073.491999999995</v>
      </c>
      <c r="I92" s="155">
        <f t="shared" si="18"/>
        <v>1504.1310000000001</v>
      </c>
      <c r="J92" s="155">
        <f t="shared" si="18"/>
        <v>926.62799999999993</v>
      </c>
      <c r="K92" s="79">
        <f>SUM(K80:K91)</f>
        <v>639294.93499999994</v>
      </c>
      <c r="L92" s="122" t="s">
        <v>0</v>
      </c>
      <c r="M92" s="122"/>
      <c r="O92" s="79">
        <f>SUM(O80:O91)</f>
        <v>10503.029</v>
      </c>
      <c r="P92" s="79">
        <f>SUM(P80:P91)</f>
        <v>649797.96399999992</v>
      </c>
    </row>
    <row r="93" spans="2:16">
      <c r="B93" s="29" t="s">
        <v>37</v>
      </c>
      <c r="C93" s="117">
        <f>+C92/$K$92</f>
        <v>0.68861690261944586</v>
      </c>
      <c r="D93" s="117">
        <f t="shared" ref="D93:J93" si="19">+D92/$K$92</f>
        <v>9.4907307532477184E-2</v>
      </c>
      <c r="E93" s="117">
        <f t="shared" si="19"/>
        <v>0.16142043734477579</v>
      </c>
      <c r="F93" s="117">
        <f t="shared" si="19"/>
        <v>1.1150088339116907E-2</v>
      </c>
      <c r="G93" s="117">
        <f t="shared" si="19"/>
        <v>1.0267814807573912E-2</v>
      </c>
      <c r="H93" s="117">
        <f t="shared" si="19"/>
        <v>2.9835199617215796E-2</v>
      </c>
      <c r="I93" s="117">
        <f t="shared" si="19"/>
        <v>2.3527966790476765E-3</v>
      </c>
      <c r="J93" s="117">
        <f t="shared" si="19"/>
        <v>1.4494530603468647E-3</v>
      </c>
      <c r="K93" s="88">
        <f>SUM(C93:J93)</f>
        <v>1</v>
      </c>
      <c r="L93" s="157"/>
      <c r="M93" s="157"/>
    </row>
    <row r="94" spans="2:16">
      <c r="B94" s="67" t="s">
        <v>4</v>
      </c>
      <c r="C94" s="79">
        <f t="shared" ref="C94:J94" si="20">AVERAGE(C80:C91)</f>
        <v>36685.774833333322</v>
      </c>
      <c r="D94" s="155">
        <f t="shared" si="20"/>
        <v>5056.1467500000008</v>
      </c>
      <c r="E94" s="79">
        <f t="shared" si="20"/>
        <v>8599.6056666666682</v>
      </c>
      <c r="F94" s="156">
        <f t="shared" si="20"/>
        <v>594.01625000000001</v>
      </c>
      <c r="G94" s="155">
        <f t="shared" si="20"/>
        <v>547.01350000000014</v>
      </c>
      <c r="H94" s="79">
        <f t="shared" si="20"/>
        <v>1589.4576666666662</v>
      </c>
      <c r="I94" s="155">
        <f t="shared" si="20"/>
        <v>125.34425</v>
      </c>
      <c r="J94" s="155">
        <f t="shared" si="20"/>
        <v>77.218999999999994</v>
      </c>
      <c r="K94" s="79">
        <f>AVERAGE(K80:K91)</f>
        <v>53274.577916666662</v>
      </c>
      <c r="L94" s="122"/>
      <c r="M94" s="122"/>
      <c r="O94" s="79">
        <f>AVERAGE(O80:O91)</f>
        <v>875.2524166666667</v>
      </c>
      <c r="P94" s="79">
        <f>AVERAGE(P80:P91)</f>
        <v>54149.830333333324</v>
      </c>
    </row>
    <row r="95" spans="2:16">
      <c r="D95" s="61"/>
      <c r="E95" s="83"/>
      <c r="L95" s="123"/>
      <c r="M95" s="123"/>
      <c r="N95" s="4"/>
      <c r="O95" s="61"/>
      <c r="P95" s="83"/>
    </row>
    <row r="96" spans="2:16">
      <c r="J96" s="83" t="s">
        <v>0</v>
      </c>
    </row>
  </sheetData>
  <mergeCells count="4">
    <mergeCell ref="A1:L1"/>
    <mergeCell ref="M1:N1"/>
    <mergeCell ref="K2:N25"/>
    <mergeCell ref="O2:AC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showRowColHeaders="0" zoomScaleNormal="100" workbookViewId="0">
      <pane ySplit="1" topLeftCell="A2" activePane="bottomLeft" state="frozen"/>
      <selection sqref="A1:L1"/>
      <selection pane="bottomLeft" activeCell="A24" sqref="A24"/>
    </sheetView>
  </sheetViews>
  <sheetFormatPr baseColWidth="10" defaultRowHeight="15"/>
  <cols>
    <col min="1" max="1" width="11.42578125" style="83" customWidth="1"/>
    <col min="2" max="16384" width="11.42578125" style="83"/>
  </cols>
  <sheetData>
    <row r="1" spans="1:21" s="111" customFormat="1" ht="24.95" customHeight="1">
      <c r="A1" s="228" t="s">
        <v>48</v>
      </c>
      <c r="B1" s="229"/>
      <c r="C1" s="229"/>
      <c r="D1" s="229"/>
      <c r="E1" s="229"/>
      <c r="F1" s="229"/>
      <c r="G1" s="229"/>
      <c r="H1" s="229"/>
      <c r="I1" s="229"/>
      <c r="J1" s="229"/>
      <c r="K1" s="251"/>
      <c r="L1" s="252"/>
      <c r="M1" s="253"/>
      <c r="N1" s="254"/>
      <c r="O1" s="147"/>
      <c r="P1" s="148"/>
      <c r="Q1" s="148"/>
      <c r="R1" s="112"/>
      <c r="S1" s="112"/>
      <c r="T1" s="112"/>
      <c r="U1" s="112"/>
    </row>
    <row r="2" spans="1:21" ht="15" customHeight="1">
      <c r="K2" s="256" t="s">
        <v>159</v>
      </c>
      <c r="L2" s="257"/>
      <c r="M2" s="257"/>
      <c r="N2" s="258"/>
      <c r="O2" s="242" t="s">
        <v>181</v>
      </c>
      <c r="P2" s="243"/>
      <c r="Q2" s="243"/>
      <c r="R2" s="244"/>
      <c r="S2" s="23"/>
      <c r="T2" s="23"/>
      <c r="U2" s="23"/>
    </row>
    <row r="3" spans="1:21">
      <c r="K3" s="257"/>
      <c r="L3" s="257"/>
      <c r="M3" s="257"/>
      <c r="N3" s="258"/>
      <c r="O3" s="245"/>
      <c r="P3" s="246"/>
      <c r="Q3" s="246"/>
      <c r="R3" s="247"/>
      <c r="S3" s="23"/>
      <c r="T3" s="23"/>
      <c r="U3" s="23"/>
    </row>
    <row r="4" spans="1:21">
      <c r="K4" s="257"/>
      <c r="L4" s="257"/>
      <c r="M4" s="257"/>
      <c r="N4" s="258"/>
      <c r="O4" s="245"/>
      <c r="P4" s="246"/>
      <c r="Q4" s="246"/>
      <c r="R4" s="247"/>
      <c r="S4" s="23"/>
      <c r="T4" s="23"/>
      <c r="U4" s="23"/>
    </row>
    <row r="5" spans="1:21">
      <c r="K5" s="257"/>
      <c r="L5" s="257"/>
      <c r="M5" s="257"/>
      <c r="N5" s="258"/>
      <c r="O5" s="245"/>
      <c r="P5" s="246"/>
      <c r="Q5" s="246"/>
      <c r="R5" s="247"/>
    </row>
    <row r="6" spans="1:21">
      <c r="K6" s="257"/>
      <c r="L6" s="257"/>
      <c r="M6" s="257"/>
      <c r="N6" s="258"/>
      <c r="O6" s="245"/>
      <c r="P6" s="246"/>
      <c r="Q6" s="246"/>
      <c r="R6" s="247"/>
    </row>
    <row r="7" spans="1:21">
      <c r="K7" s="257"/>
      <c r="L7" s="257"/>
      <c r="M7" s="257"/>
      <c r="N7" s="258"/>
      <c r="O7" s="245"/>
      <c r="P7" s="246"/>
      <c r="Q7" s="246"/>
      <c r="R7" s="247"/>
    </row>
    <row r="8" spans="1:21">
      <c r="K8" s="257"/>
      <c r="L8" s="257"/>
      <c r="M8" s="257"/>
      <c r="N8" s="258"/>
      <c r="O8" s="245"/>
      <c r="P8" s="246"/>
      <c r="Q8" s="246"/>
      <c r="R8" s="247"/>
    </row>
    <row r="9" spans="1:21">
      <c r="K9" s="257"/>
      <c r="L9" s="257"/>
      <c r="M9" s="257"/>
      <c r="N9" s="258"/>
      <c r="O9" s="245"/>
      <c r="P9" s="246"/>
      <c r="Q9" s="246"/>
      <c r="R9" s="247"/>
    </row>
    <row r="10" spans="1:21">
      <c r="K10" s="257"/>
      <c r="L10" s="257"/>
      <c r="M10" s="257"/>
      <c r="N10" s="258"/>
      <c r="O10" s="245"/>
      <c r="P10" s="246"/>
      <c r="Q10" s="246"/>
      <c r="R10" s="247"/>
    </row>
    <row r="11" spans="1:21">
      <c r="K11" s="257"/>
      <c r="L11" s="257"/>
      <c r="M11" s="257"/>
      <c r="N11" s="258"/>
      <c r="O11" s="245"/>
      <c r="P11" s="246"/>
      <c r="Q11" s="246"/>
      <c r="R11" s="247"/>
    </row>
    <row r="12" spans="1:21">
      <c r="K12" s="257"/>
      <c r="L12" s="257"/>
      <c r="M12" s="257"/>
      <c r="N12" s="258"/>
      <c r="O12" s="245"/>
      <c r="P12" s="246"/>
      <c r="Q12" s="246"/>
      <c r="R12" s="247"/>
    </row>
    <row r="13" spans="1:21">
      <c r="K13" s="257"/>
      <c r="L13" s="257"/>
      <c r="M13" s="257"/>
      <c r="N13" s="258"/>
      <c r="O13" s="245"/>
      <c r="P13" s="246"/>
      <c r="Q13" s="246"/>
      <c r="R13" s="247"/>
    </row>
    <row r="14" spans="1:21">
      <c r="K14" s="257"/>
      <c r="L14" s="257"/>
      <c r="M14" s="257"/>
      <c r="N14" s="258"/>
      <c r="O14" s="245"/>
      <c r="P14" s="246"/>
      <c r="Q14" s="246"/>
      <c r="R14" s="247"/>
    </row>
    <row r="15" spans="1:21">
      <c r="K15" s="257"/>
      <c r="L15" s="257"/>
      <c r="M15" s="257"/>
      <c r="N15" s="258"/>
      <c r="O15" s="245"/>
      <c r="P15" s="246"/>
      <c r="Q15" s="246"/>
      <c r="R15" s="247"/>
    </row>
    <row r="16" spans="1:21">
      <c r="K16" s="257"/>
      <c r="L16" s="257"/>
      <c r="M16" s="257"/>
      <c r="N16" s="258"/>
      <c r="O16" s="245"/>
      <c r="P16" s="246"/>
      <c r="Q16" s="246"/>
      <c r="R16" s="247"/>
    </row>
    <row r="17" spans="1:18">
      <c r="K17" s="257"/>
      <c r="L17" s="257"/>
      <c r="M17" s="257"/>
      <c r="N17" s="258"/>
      <c r="O17" s="245"/>
      <c r="P17" s="246"/>
      <c r="Q17" s="246"/>
      <c r="R17" s="247"/>
    </row>
    <row r="18" spans="1:18">
      <c r="K18" s="257"/>
      <c r="L18" s="257"/>
      <c r="M18" s="257"/>
      <c r="N18" s="258"/>
      <c r="O18" s="245"/>
      <c r="P18" s="246"/>
      <c r="Q18" s="246"/>
      <c r="R18" s="247"/>
    </row>
    <row r="19" spans="1:18">
      <c r="K19" s="257"/>
      <c r="L19" s="257"/>
      <c r="M19" s="257"/>
      <c r="N19" s="258"/>
      <c r="O19" s="245"/>
      <c r="P19" s="246"/>
      <c r="Q19" s="246"/>
      <c r="R19" s="247"/>
    </row>
    <row r="20" spans="1:18">
      <c r="K20" s="257"/>
      <c r="L20" s="257"/>
      <c r="M20" s="257"/>
      <c r="N20" s="258"/>
      <c r="O20" s="245"/>
      <c r="P20" s="246"/>
      <c r="Q20" s="246"/>
      <c r="R20" s="247"/>
    </row>
    <row r="21" spans="1:18">
      <c r="K21" s="257"/>
      <c r="L21" s="257"/>
      <c r="M21" s="257"/>
      <c r="N21" s="258"/>
      <c r="O21" s="245"/>
      <c r="P21" s="246"/>
      <c r="Q21" s="246"/>
      <c r="R21" s="247"/>
    </row>
    <row r="22" spans="1:18">
      <c r="K22" s="257"/>
      <c r="L22" s="257"/>
      <c r="M22" s="257"/>
      <c r="N22" s="258"/>
      <c r="O22" s="245"/>
      <c r="P22" s="246"/>
      <c r="Q22" s="246"/>
      <c r="R22" s="247"/>
    </row>
    <row r="23" spans="1:18">
      <c r="K23" s="257"/>
      <c r="L23" s="257"/>
      <c r="M23" s="257"/>
      <c r="N23" s="258"/>
      <c r="O23" s="245"/>
      <c r="P23" s="246"/>
      <c r="Q23" s="246"/>
      <c r="R23" s="247"/>
    </row>
    <row r="24" spans="1:18">
      <c r="K24" s="257"/>
      <c r="L24" s="257"/>
      <c r="M24" s="257"/>
      <c r="N24" s="258"/>
      <c r="O24" s="245"/>
      <c r="P24" s="246"/>
      <c r="Q24" s="246"/>
      <c r="R24" s="247"/>
    </row>
    <row r="25" spans="1:18">
      <c r="K25" s="257"/>
      <c r="L25" s="257"/>
      <c r="M25" s="257"/>
      <c r="N25" s="258"/>
      <c r="O25" s="248"/>
      <c r="P25" s="249"/>
      <c r="Q25" s="249"/>
      <c r="R25" s="250"/>
    </row>
    <row r="28" spans="1:18" ht="67.5">
      <c r="B28" s="60" t="s">
        <v>85</v>
      </c>
      <c r="C28" s="42" t="s">
        <v>19</v>
      </c>
      <c r="D28" s="42" t="s">
        <v>20</v>
      </c>
      <c r="E28" s="42" t="s">
        <v>21</v>
      </c>
      <c r="F28" s="42" t="s">
        <v>154</v>
      </c>
      <c r="G28" s="42" t="s">
        <v>179</v>
      </c>
      <c r="H28" s="42" t="s">
        <v>180</v>
      </c>
      <c r="I28" s="42" t="s">
        <v>95</v>
      </c>
      <c r="J28" s="42" t="s">
        <v>148</v>
      </c>
      <c r="K28" s="42" t="s">
        <v>2</v>
      </c>
      <c r="L28" s="42" t="s">
        <v>69</v>
      </c>
      <c r="M28" s="55" t="s">
        <v>38</v>
      </c>
      <c r="N28" s="12"/>
      <c r="O28" s="55" t="s">
        <v>39</v>
      </c>
      <c r="P28" s="55" t="s">
        <v>41</v>
      </c>
    </row>
    <row r="29" spans="1:18" s="13" customFormat="1" ht="15" customHeight="1">
      <c r="B29" s="30" t="s">
        <v>6</v>
      </c>
      <c r="C29" s="48">
        <v>24100.542000000001</v>
      </c>
      <c r="D29" s="48">
        <v>16383.370000000006</v>
      </c>
      <c r="E29" s="48">
        <v>2474.384</v>
      </c>
      <c r="F29" s="48">
        <v>2362.3559999999998</v>
      </c>
      <c r="G29" s="48">
        <v>8547.3019999999979</v>
      </c>
      <c r="H29" s="48"/>
      <c r="I29" s="48">
        <v>128.86999999999998</v>
      </c>
      <c r="J29" s="48">
        <v>4510.9530000000013</v>
      </c>
      <c r="K29" s="14">
        <v>217.57999999999996</v>
      </c>
      <c r="L29" s="14">
        <v>1575.8849999999998</v>
      </c>
      <c r="M29" s="82">
        <f>SUM(C29:L29)</f>
        <v>60301.242000000013</v>
      </c>
      <c r="O29" s="40">
        <f>+'1.1.0'!D29</f>
        <v>1066.28</v>
      </c>
      <c r="P29" s="82">
        <f t="shared" ref="P29" si="0">+M29+O29</f>
        <v>61367.522000000012</v>
      </c>
      <c r="R29" s="13" t="s">
        <v>0</v>
      </c>
    </row>
    <row r="30" spans="1:18" s="13" customFormat="1" ht="15" customHeight="1">
      <c r="A30" s="13" t="s">
        <v>0</v>
      </c>
      <c r="B30" s="30" t="s">
        <v>7</v>
      </c>
      <c r="C30" s="36">
        <v>21002.166999999972</v>
      </c>
      <c r="D30" s="36">
        <v>12368.780000000002</v>
      </c>
      <c r="E30" s="36">
        <v>2160.8920000000003</v>
      </c>
      <c r="F30" s="36">
        <v>2130.4310000000005</v>
      </c>
      <c r="G30" s="36">
        <v>7304.7699999999977</v>
      </c>
      <c r="H30" s="36"/>
      <c r="I30" s="36">
        <v>259.56599999999997</v>
      </c>
      <c r="J30" s="36">
        <v>4178.372000000003</v>
      </c>
      <c r="K30" s="36">
        <v>197.33000000000007</v>
      </c>
      <c r="L30" s="36">
        <v>1639.3649999999998</v>
      </c>
      <c r="M30" s="82">
        <f>SUM(C30:L30)</f>
        <v>51241.672999999973</v>
      </c>
      <c r="N30" s="125"/>
      <c r="O30" s="40">
        <f>+'1.1.0'!D30</f>
        <v>1382.25</v>
      </c>
      <c r="P30" s="82">
        <f t="shared" ref="P30" si="1">+M30+O30</f>
        <v>52623.922999999973</v>
      </c>
      <c r="Q30" s="13" t="s">
        <v>0</v>
      </c>
      <c r="R30" s="13" t="s">
        <v>0</v>
      </c>
    </row>
    <row r="31" spans="1:18" s="13" customFormat="1" ht="15" customHeight="1">
      <c r="B31" s="30" t="s">
        <v>8</v>
      </c>
      <c r="C31" s="36">
        <v>24853.205000000005</v>
      </c>
      <c r="D31" s="36">
        <v>10564.909999999998</v>
      </c>
      <c r="E31" s="36">
        <v>2451.08</v>
      </c>
      <c r="F31" s="36">
        <v>2516.1300000000006</v>
      </c>
      <c r="G31" s="36">
        <v>12931.55</v>
      </c>
      <c r="H31" s="36">
        <v>1342.49</v>
      </c>
      <c r="I31" s="36">
        <v>367.28</v>
      </c>
      <c r="J31" s="36">
        <v>3944.5050000000001</v>
      </c>
      <c r="K31" s="36">
        <v>172.10000000000002</v>
      </c>
      <c r="L31" s="36">
        <v>1761.4999999999995</v>
      </c>
      <c r="M31" s="82">
        <f>SUM(C31:L31)</f>
        <v>60904.749999999993</v>
      </c>
      <c r="O31" s="40">
        <f>+'1.1.0'!D31</f>
        <v>1056.21</v>
      </c>
      <c r="P31" s="82">
        <f t="shared" ref="P31" si="2">+M31+O31</f>
        <v>61960.959999999992</v>
      </c>
      <c r="R31" s="13" t="s">
        <v>0</v>
      </c>
    </row>
    <row r="32" spans="1:18" s="13" customFormat="1" ht="15" customHeight="1">
      <c r="B32" s="30" t="s">
        <v>9</v>
      </c>
      <c r="C32" s="48"/>
      <c r="D32" s="48"/>
      <c r="E32" s="48"/>
      <c r="F32" s="48"/>
      <c r="G32" s="48"/>
      <c r="H32" s="48"/>
      <c r="I32" s="48"/>
      <c r="J32" s="48"/>
      <c r="K32" s="48"/>
      <c r="L32" s="48"/>
      <c r="M32" s="82"/>
      <c r="O32" s="40"/>
      <c r="P32" s="82"/>
      <c r="R32" s="13" t="s">
        <v>0</v>
      </c>
    </row>
    <row r="33" spans="2:19" s="13" customFormat="1" ht="15" customHeight="1">
      <c r="B33" s="30" t="s">
        <v>10</v>
      </c>
      <c r="C33" s="36"/>
      <c r="D33" s="48"/>
      <c r="E33" s="48"/>
      <c r="F33" s="48"/>
      <c r="G33" s="48"/>
      <c r="H33" s="48"/>
      <c r="I33" s="48"/>
      <c r="J33" s="48"/>
      <c r="K33" s="48"/>
      <c r="L33" s="48"/>
      <c r="M33" s="82"/>
      <c r="O33" s="40"/>
      <c r="P33" s="82"/>
      <c r="Q33" s="13" t="s">
        <v>0</v>
      </c>
      <c r="R33" s="190"/>
    </row>
    <row r="34" spans="2:19" ht="15.75">
      <c r="B34" s="30" t="s">
        <v>11</v>
      </c>
      <c r="C34" s="48"/>
      <c r="D34" s="48"/>
      <c r="E34" s="48"/>
      <c r="F34" s="48"/>
      <c r="G34" s="48"/>
      <c r="H34" s="48"/>
      <c r="I34" s="48"/>
      <c r="J34" s="48"/>
      <c r="K34" s="36"/>
      <c r="L34" s="36"/>
      <c r="M34" s="82"/>
      <c r="N34" s="13"/>
      <c r="O34" s="40"/>
      <c r="P34" s="82"/>
      <c r="Q34" s="83" t="s">
        <v>0</v>
      </c>
      <c r="R34" s="13"/>
      <c r="S34" s="83" t="s">
        <v>0</v>
      </c>
    </row>
    <row r="35" spans="2:19" ht="15" customHeight="1">
      <c r="B35" s="30" t="s">
        <v>12</v>
      </c>
      <c r="C35" s="48"/>
      <c r="D35" s="48"/>
      <c r="E35" s="48"/>
      <c r="F35" s="48"/>
      <c r="G35" s="48"/>
      <c r="H35" s="48"/>
      <c r="I35" s="48"/>
      <c r="J35" s="48"/>
      <c r="K35" s="36"/>
      <c r="L35" s="36"/>
      <c r="M35" s="82"/>
      <c r="N35" s="13"/>
      <c r="O35" s="40"/>
      <c r="P35" s="82"/>
      <c r="Q35" s="83" t="s">
        <v>0</v>
      </c>
      <c r="R35" s="6"/>
    </row>
    <row r="36" spans="2:19" ht="15.75">
      <c r="B36" s="30" t="s">
        <v>13</v>
      </c>
      <c r="C36" s="36"/>
      <c r="D36" s="36"/>
      <c r="E36" s="36"/>
      <c r="F36" s="36"/>
      <c r="G36" s="36"/>
      <c r="H36" s="36"/>
      <c r="I36" s="36"/>
      <c r="J36" s="48"/>
      <c r="K36" s="36"/>
      <c r="L36" s="36"/>
      <c r="M36" s="82"/>
      <c r="N36" s="13"/>
      <c r="O36" s="40"/>
      <c r="P36" s="82"/>
      <c r="R36" s="6"/>
    </row>
    <row r="37" spans="2:19" ht="15.75">
      <c r="B37" s="30" t="s">
        <v>14</v>
      </c>
      <c r="C37" s="48"/>
      <c r="D37" s="48"/>
      <c r="E37" s="48"/>
      <c r="F37" s="48"/>
      <c r="G37" s="48"/>
      <c r="H37" s="48"/>
      <c r="I37" s="48"/>
      <c r="J37" s="48"/>
      <c r="K37" s="14"/>
      <c r="L37" s="14"/>
      <c r="M37" s="82"/>
      <c r="N37" s="13"/>
      <c r="O37" s="40"/>
      <c r="P37" s="82"/>
      <c r="Q37" s="24" t="s">
        <v>0</v>
      </c>
    </row>
    <row r="38" spans="2:19" ht="15.75">
      <c r="B38" s="30" t="s">
        <v>15</v>
      </c>
      <c r="C38" s="36"/>
      <c r="D38" s="36"/>
      <c r="E38" s="36"/>
      <c r="F38" s="36"/>
      <c r="G38" s="36"/>
      <c r="H38" s="36"/>
      <c r="I38" s="36"/>
      <c r="J38" s="36"/>
      <c r="K38" s="36"/>
      <c r="L38" s="36"/>
      <c r="M38" s="82"/>
      <c r="N38" s="2"/>
      <c r="O38" s="40"/>
      <c r="P38" s="82"/>
      <c r="Q38" s="83" t="s">
        <v>0</v>
      </c>
    </row>
    <row r="39" spans="2:19" ht="15.75">
      <c r="B39" s="30" t="s">
        <v>16</v>
      </c>
      <c r="C39" s="36"/>
      <c r="D39" s="36"/>
      <c r="E39" s="36"/>
      <c r="F39" s="36"/>
      <c r="G39" s="36"/>
      <c r="H39" s="36"/>
      <c r="I39" s="36"/>
      <c r="J39" s="36"/>
      <c r="K39" s="36"/>
      <c r="L39" s="36"/>
      <c r="M39" s="82"/>
      <c r="N39" s="2"/>
      <c r="O39" s="40"/>
      <c r="P39" s="82"/>
    </row>
    <row r="40" spans="2:19" ht="15.75">
      <c r="B40" s="30" t="s">
        <v>17</v>
      </c>
      <c r="C40" s="36"/>
      <c r="D40" s="48"/>
      <c r="E40" s="48"/>
      <c r="F40" s="48"/>
      <c r="G40" s="48"/>
      <c r="H40" s="48"/>
      <c r="I40" s="36"/>
      <c r="J40" s="48"/>
      <c r="K40" s="14"/>
      <c r="L40" s="14"/>
      <c r="M40" s="82"/>
      <c r="O40" s="40"/>
      <c r="P40" s="82"/>
    </row>
    <row r="41" spans="2:19" ht="15.75">
      <c r="B41" s="8" t="s">
        <v>1</v>
      </c>
      <c r="C41" s="28">
        <f t="shared" ref="C41:L41" si="3">SUM(C29:C40)</f>
        <v>69955.913999999975</v>
      </c>
      <c r="D41" s="28">
        <f>SUM(D29:D40)</f>
        <v>39317.060000000005</v>
      </c>
      <c r="E41" s="28">
        <f>SUM(E29:E40)</f>
        <v>7086.3559999999998</v>
      </c>
      <c r="F41" s="28">
        <f t="shared" si="3"/>
        <v>7008.9170000000013</v>
      </c>
      <c r="G41" s="28">
        <f t="shared" ref="G41:H41" si="4">SUM(G29:G40)</f>
        <v>28783.621999999996</v>
      </c>
      <c r="H41" s="28">
        <f t="shared" si="4"/>
        <v>1342.49</v>
      </c>
      <c r="I41" s="28">
        <f t="shared" si="3"/>
        <v>755.71599999999989</v>
      </c>
      <c r="J41" s="28">
        <f t="shared" si="3"/>
        <v>12633.830000000005</v>
      </c>
      <c r="K41" s="28">
        <f t="shared" si="3"/>
        <v>587.01</v>
      </c>
      <c r="L41" s="28">
        <f t="shared" si="3"/>
        <v>4976.7499999999991</v>
      </c>
      <c r="M41" s="28">
        <f>SUM(M29:M40)</f>
        <v>172447.66499999998</v>
      </c>
      <c r="O41" s="19">
        <f>SUM(O29:O40)</f>
        <v>3504.74</v>
      </c>
      <c r="P41" s="19">
        <f>SUM(P29:P40)</f>
        <v>175952.40499999997</v>
      </c>
    </row>
    <row r="42" spans="2:19">
      <c r="B42" s="29" t="s">
        <v>37</v>
      </c>
      <c r="C42" s="117">
        <f t="shared" ref="C42:L42" si="5">+C41/$M$41</f>
        <v>0.40566460554858763</v>
      </c>
      <c r="D42" s="117">
        <f t="shared" si="5"/>
        <v>0.22799415695190775</v>
      </c>
      <c r="E42" s="117">
        <f t="shared" si="5"/>
        <v>4.1092791833394787E-2</v>
      </c>
      <c r="F42" s="117">
        <f t="shared" si="5"/>
        <v>4.0643733853978264E-2</v>
      </c>
      <c r="G42" s="117">
        <f t="shared" si="5"/>
        <v>0.16691221652667781</v>
      </c>
      <c r="H42" s="117">
        <f t="shared" si="5"/>
        <v>7.7849125994254561E-3</v>
      </c>
      <c r="I42" s="117">
        <f t="shared" si="5"/>
        <v>4.3822918680864716E-3</v>
      </c>
      <c r="J42" s="117">
        <f t="shared" si="5"/>
        <v>7.326182120239208E-2</v>
      </c>
      <c r="K42" s="117">
        <f t="shared" si="5"/>
        <v>3.4039892624814611E-3</v>
      </c>
      <c r="L42" s="117">
        <f t="shared" si="5"/>
        <v>2.8859480353068276E-2</v>
      </c>
      <c r="M42" s="89">
        <f>SUM(C42:L42)</f>
        <v>0.99999999999999989</v>
      </c>
      <c r="O42" s="3"/>
      <c r="P42" s="3"/>
    </row>
    <row r="43" spans="2:19">
      <c r="B43" s="8" t="s">
        <v>4</v>
      </c>
      <c r="C43" s="28">
        <f t="shared" ref="C43:M43" si="6">AVERAGE(C29:C40)</f>
        <v>23318.637999999992</v>
      </c>
      <c r="D43" s="28">
        <f t="shared" si="6"/>
        <v>13105.686666666668</v>
      </c>
      <c r="E43" s="28">
        <f t="shared" si="6"/>
        <v>2362.1186666666667</v>
      </c>
      <c r="F43" s="28">
        <f t="shared" si="6"/>
        <v>2336.3056666666671</v>
      </c>
      <c r="G43" s="28">
        <f t="shared" ref="G43:H43" si="7">AVERAGE(G29:G40)</f>
        <v>9594.5406666666659</v>
      </c>
      <c r="H43" s="28">
        <f t="shared" si="7"/>
        <v>1342.49</v>
      </c>
      <c r="I43" s="28">
        <f t="shared" si="6"/>
        <v>251.90533333333329</v>
      </c>
      <c r="J43" s="28">
        <f t="shared" si="6"/>
        <v>4211.2766666666685</v>
      </c>
      <c r="K43" s="28">
        <f t="shared" si="6"/>
        <v>195.67</v>
      </c>
      <c r="L43" s="28">
        <f t="shared" si="6"/>
        <v>1658.9166666666663</v>
      </c>
      <c r="M43" s="28">
        <f t="shared" si="6"/>
        <v>57482.554999999993</v>
      </c>
      <c r="O43" s="28">
        <f>AVERAGE(O29:O40)</f>
        <v>1168.2466666666667</v>
      </c>
      <c r="P43" s="28">
        <f>AVERAGE(P29:P40)</f>
        <v>58650.801666666659</v>
      </c>
    </row>
    <row r="44" spans="2:19">
      <c r="C44" s="45"/>
      <c r="D44" s="45"/>
      <c r="E44" s="45"/>
      <c r="F44" s="45"/>
      <c r="G44" s="45"/>
      <c r="H44" s="45"/>
      <c r="I44" s="45"/>
      <c r="J44" s="45"/>
      <c r="L44" s="61"/>
    </row>
    <row r="45" spans="2:19" ht="71.25">
      <c r="B45" s="59" t="s">
        <v>73</v>
      </c>
      <c r="C45" s="59" t="s">
        <v>19</v>
      </c>
      <c r="D45" s="59" t="s">
        <v>20</v>
      </c>
      <c r="E45" s="59" t="s">
        <v>21</v>
      </c>
      <c r="F45" s="59" t="s">
        <v>3</v>
      </c>
      <c r="G45" s="59" t="s">
        <v>22</v>
      </c>
      <c r="H45" s="59" t="s">
        <v>148</v>
      </c>
      <c r="I45" s="59" t="s">
        <v>2</v>
      </c>
      <c r="J45" s="59" t="s">
        <v>69</v>
      </c>
      <c r="K45" s="59" t="s">
        <v>38</v>
      </c>
      <c r="L45" s="12"/>
      <c r="M45" s="59" t="s">
        <v>39</v>
      </c>
      <c r="N45" s="59" t="s">
        <v>41</v>
      </c>
    </row>
    <row r="46" spans="2:19" ht="15.75">
      <c r="B46" s="30" t="s">
        <v>6</v>
      </c>
      <c r="C46" s="48">
        <v>28912.171999999991</v>
      </c>
      <c r="D46" s="48">
        <v>18063.426999999996</v>
      </c>
      <c r="E46" s="48">
        <v>2367.4639999999999</v>
      </c>
      <c r="F46" s="48">
        <v>1825.9680000000003</v>
      </c>
      <c r="G46" s="48">
        <v>736.25799999999992</v>
      </c>
      <c r="H46" s="48">
        <v>3647.2340000000036</v>
      </c>
      <c r="I46" s="14">
        <v>323.66200000000003</v>
      </c>
      <c r="J46" s="14">
        <v>294.44799999999998</v>
      </c>
      <c r="K46" s="62">
        <f t="shared" ref="K46:K57" si="8">SUM(C46:J46)</f>
        <v>56170.632999999987</v>
      </c>
      <c r="L46" s="13"/>
      <c r="M46" s="40">
        <f>+'1.1.0'!D46</f>
        <v>1071.3399999999999</v>
      </c>
      <c r="N46" s="62">
        <f t="shared" ref="N46:N57" si="9">+K46+M46</f>
        <v>57241.972999999984</v>
      </c>
    </row>
    <row r="47" spans="2:19" ht="15.75">
      <c r="B47" s="30" t="s">
        <v>7</v>
      </c>
      <c r="C47" s="36">
        <v>23803.999999999956</v>
      </c>
      <c r="D47" s="36">
        <v>15359.794000000013</v>
      </c>
      <c r="E47" s="36">
        <v>2070.6939999999991</v>
      </c>
      <c r="F47" s="36">
        <v>1454.5739999999996</v>
      </c>
      <c r="G47" s="36">
        <v>724.69999999999993</v>
      </c>
      <c r="H47" s="36">
        <v>3007.3499999999995</v>
      </c>
      <c r="I47" s="36">
        <v>256.81999999999994</v>
      </c>
      <c r="J47" s="36">
        <v>282.31</v>
      </c>
      <c r="K47" s="62">
        <f t="shared" si="8"/>
        <v>46960.241999999955</v>
      </c>
      <c r="L47" s="125"/>
      <c r="M47" s="40">
        <f>+'1.1.0'!D47</f>
        <v>1021.15</v>
      </c>
      <c r="N47" s="62">
        <f t="shared" si="9"/>
        <v>47981.391999999956</v>
      </c>
    </row>
    <row r="48" spans="2:19" ht="15.75">
      <c r="B48" s="30" t="s">
        <v>8</v>
      </c>
      <c r="C48" s="36">
        <v>28090.211000000032</v>
      </c>
      <c r="D48" s="36">
        <v>18227.466999999993</v>
      </c>
      <c r="E48" s="36">
        <v>2310.8010000000004</v>
      </c>
      <c r="F48" s="36">
        <v>2123.7560000000012</v>
      </c>
      <c r="G48" s="36">
        <v>632.54299999999989</v>
      </c>
      <c r="H48" s="36">
        <v>4414.9919999999984</v>
      </c>
      <c r="I48" s="36">
        <v>312.46600000000001</v>
      </c>
      <c r="J48" s="36">
        <v>354.40000000000003</v>
      </c>
      <c r="K48" s="62">
        <f t="shared" si="8"/>
        <v>56466.636000000028</v>
      </c>
      <c r="L48" s="13"/>
      <c r="M48" s="40">
        <f>+'1.1.0'!D48</f>
        <v>1109.6600000000001</v>
      </c>
      <c r="N48" s="62">
        <f t="shared" si="9"/>
        <v>57576.296000000031</v>
      </c>
    </row>
    <row r="49" spans="2:14" ht="15.75">
      <c r="B49" s="30" t="s">
        <v>9</v>
      </c>
      <c r="C49" s="48">
        <v>30887.719117881232</v>
      </c>
      <c r="D49" s="48">
        <v>19743.14260779769</v>
      </c>
      <c r="E49" s="48">
        <v>2579.74608181753</v>
      </c>
      <c r="F49" s="48">
        <v>2065.7580806868609</v>
      </c>
      <c r="G49" s="36">
        <v>800.22726497984058</v>
      </c>
      <c r="H49" s="36">
        <v>4231.2740844004784</v>
      </c>
      <c r="I49" s="36">
        <v>341.3236180967761</v>
      </c>
      <c r="J49" s="36">
        <v>355.92914433960078</v>
      </c>
      <c r="K49" s="62">
        <f t="shared" si="8"/>
        <v>61005.12000000001</v>
      </c>
      <c r="L49" s="13"/>
      <c r="M49" s="40">
        <f>+'1.1.0'!D49</f>
        <v>1231.3</v>
      </c>
      <c r="N49" s="62">
        <f t="shared" si="9"/>
        <v>62236.420000000013</v>
      </c>
    </row>
    <row r="50" spans="2:14" ht="15.75">
      <c r="B50" s="30" t="s">
        <v>10</v>
      </c>
      <c r="C50" s="36">
        <v>29527.043000000031</v>
      </c>
      <c r="D50" s="48">
        <v>21662.619000000046</v>
      </c>
      <c r="E50" s="48">
        <v>2617.9509999999991</v>
      </c>
      <c r="F50" s="48">
        <v>1977.2659999999989</v>
      </c>
      <c r="G50" s="48">
        <v>635.02800000000013</v>
      </c>
      <c r="H50" s="48">
        <v>5309.7090000000017</v>
      </c>
      <c r="I50" s="48">
        <v>425.15600000000001</v>
      </c>
      <c r="J50" s="48">
        <v>682.69800000000021</v>
      </c>
      <c r="K50" s="62">
        <f t="shared" si="8"/>
        <v>62837.470000000074</v>
      </c>
      <c r="L50" s="13"/>
      <c r="M50" s="40">
        <f>+'1.1.0'!D50</f>
        <v>1307.43</v>
      </c>
      <c r="N50" s="62">
        <f t="shared" si="9"/>
        <v>64144.900000000074</v>
      </c>
    </row>
    <row r="51" spans="2:14" ht="15.75">
      <c r="B51" s="30" t="s">
        <v>11</v>
      </c>
      <c r="C51" s="48">
        <v>26959.035420000033</v>
      </c>
      <c r="D51" s="48">
        <v>19822.355000000003</v>
      </c>
      <c r="E51" s="48">
        <v>2594.4709299999995</v>
      </c>
      <c r="F51" s="48">
        <v>1900.159080000001</v>
      </c>
      <c r="G51" s="48">
        <v>342.80799999999999</v>
      </c>
      <c r="H51" s="48">
        <v>5434.0794099999948</v>
      </c>
      <c r="I51" s="36">
        <v>301.47127999999998</v>
      </c>
      <c r="J51" s="36">
        <v>943.40000000000009</v>
      </c>
      <c r="K51" s="62">
        <f t="shared" si="8"/>
        <v>58297.779120000028</v>
      </c>
      <c r="M51" s="40">
        <f>+'1.1.0'!D51</f>
        <v>1408.4</v>
      </c>
      <c r="N51" s="62">
        <f t="shared" si="9"/>
        <v>59706.17912000003</v>
      </c>
    </row>
    <row r="52" spans="2:14" ht="15.75">
      <c r="B52" s="30" t="s">
        <v>12</v>
      </c>
      <c r="C52" s="48">
        <v>25894.053999999986</v>
      </c>
      <c r="D52" s="48">
        <v>19992.665000000008</v>
      </c>
      <c r="E52" s="48">
        <v>2432.7480000000005</v>
      </c>
      <c r="F52" s="48">
        <v>1780.0659999999998</v>
      </c>
      <c r="G52" s="48">
        <v>324.32800000000003</v>
      </c>
      <c r="H52" s="48">
        <v>5204.0490400000008</v>
      </c>
      <c r="I52" s="36">
        <v>279.01799999999997</v>
      </c>
      <c r="J52" s="36">
        <v>932.2199999999998</v>
      </c>
      <c r="K52" s="62">
        <f t="shared" si="8"/>
        <v>56839.148039999993</v>
      </c>
      <c r="M52" s="40">
        <f>+'1.1.0'!D52</f>
        <v>1390.52</v>
      </c>
      <c r="N52" s="62">
        <f t="shared" si="9"/>
        <v>58229.66803999999</v>
      </c>
    </row>
    <row r="53" spans="2:14" ht="15.75">
      <c r="B53" s="30" t="s">
        <v>13</v>
      </c>
      <c r="C53" s="36">
        <v>24997.409989999996</v>
      </c>
      <c r="D53" s="36">
        <v>19555.660260000001</v>
      </c>
      <c r="E53" s="36">
        <v>2370.5869999999995</v>
      </c>
      <c r="F53" s="36">
        <v>1799.0659900000001</v>
      </c>
      <c r="G53" s="36">
        <v>423.56599999999992</v>
      </c>
      <c r="H53" s="48">
        <v>6059.1862400000118</v>
      </c>
      <c r="I53" s="36">
        <v>272.83999999999997</v>
      </c>
      <c r="J53" s="36">
        <v>972.27999999999986</v>
      </c>
      <c r="K53" s="62">
        <f t="shared" si="8"/>
        <v>56450.595480000004</v>
      </c>
      <c r="M53" s="40">
        <f>+'1.1.0'!D53</f>
        <v>1490.16</v>
      </c>
      <c r="N53" s="62">
        <f t="shared" si="9"/>
        <v>57940.755480000007</v>
      </c>
    </row>
    <row r="54" spans="2:14" ht="15.75">
      <c r="B54" s="30" t="s">
        <v>14</v>
      </c>
      <c r="C54" s="48">
        <v>24887.414000000004</v>
      </c>
      <c r="D54" s="48">
        <v>18527.394000000004</v>
      </c>
      <c r="E54" s="48">
        <v>2274.4350000000004</v>
      </c>
      <c r="F54" s="48">
        <v>1700.3669999999997</v>
      </c>
      <c r="G54" s="48">
        <v>400.86999999999995</v>
      </c>
      <c r="H54" s="48">
        <v>5784.0635799999973</v>
      </c>
      <c r="I54" s="14">
        <v>255.70999999999998</v>
      </c>
      <c r="J54" s="14">
        <v>896.93999999999994</v>
      </c>
      <c r="K54" s="62">
        <f t="shared" si="8"/>
        <v>54727.193579999999</v>
      </c>
      <c r="M54" s="40">
        <f>+'1.1.0'!D54</f>
        <v>1549.49</v>
      </c>
      <c r="N54" s="62">
        <f t="shared" si="9"/>
        <v>56276.683579999997</v>
      </c>
    </row>
    <row r="55" spans="2:14" ht="15.75">
      <c r="B55" s="30" t="s">
        <v>15</v>
      </c>
      <c r="C55" s="36">
        <v>25384.056000000004</v>
      </c>
      <c r="D55" s="36">
        <v>19679.410000000003</v>
      </c>
      <c r="E55" s="36">
        <v>2437.9040000000005</v>
      </c>
      <c r="F55" s="36">
        <v>2155.2309999999993</v>
      </c>
      <c r="G55" s="36">
        <v>463.08000000000004</v>
      </c>
      <c r="H55" s="36">
        <v>5571.132999999998</v>
      </c>
      <c r="I55" s="36">
        <v>240.78000000000003</v>
      </c>
      <c r="J55" s="36">
        <v>1000.1289999999999</v>
      </c>
      <c r="K55" s="62">
        <f t="shared" si="8"/>
        <v>56931.723000000013</v>
      </c>
      <c r="L55" s="2"/>
      <c r="M55" s="40">
        <f>+'1.1.0'!D55</f>
        <v>1314.03</v>
      </c>
      <c r="N55" s="62">
        <f t="shared" si="9"/>
        <v>58245.753000000012</v>
      </c>
    </row>
    <row r="56" spans="2:14" ht="15.75">
      <c r="B56" s="30" t="s">
        <v>16</v>
      </c>
      <c r="C56" s="36">
        <v>24184.432000000008</v>
      </c>
      <c r="D56" s="36">
        <v>17850.106999999993</v>
      </c>
      <c r="E56" s="36">
        <v>2312.0959999999995</v>
      </c>
      <c r="F56" s="36">
        <v>2128.9000000000019</v>
      </c>
      <c r="G56" s="36">
        <v>306.40000000000003</v>
      </c>
      <c r="H56" s="36">
        <v>4692.0409999999983</v>
      </c>
      <c r="I56" s="36">
        <v>198.05999999999995</v>
      </c>
      <c r="J56" s="36">
        <v>1234.77</v>
      </c>
      <c r="K56" s="62">
        <f t="shared" si="8"/>
        <v>52906.805999999997</v>
      </c>
      <c r="L56" s="2"/>
      <c r="M56" s="40">
        <f>+'1.1.0'!D56</f>
        <v>1289.47</v>
      </c>
      <c r="N56" s="62">
        <f t="shared" si="9"/>
        <v>54196.275999999998</v>
      </c>
    </row>
    <row r="57" spans="2:14" ht="15.75">
      <c r="B57" s="30" t="s">
        <v>17</v>
      </c>
      <c r="C57" s="36">
        <v>26350.183999999994</v>
      </c>
      <c r="D57" s="48">
        <v>17350.129999999994</v>
      </c>
      <c r="E57" s="48">
        <v>2496.3700000000008</v>
      </c>
      <c r="F57" s="48">
        <v>2978.4370000000017</v>
      </c>
      <c r="G57" s="36">
        <v>284.94</v>
      </c>
      <c r="H57" s="48">
        <v>5237.7049999999963</v>
      </c>
      <c r="I57" s="14">
        <v>294.74099999999999</v>
      </c>
      <c r="J57" s="14">
        <v>1664.4399999999998</v>
      </c>
      <c r="K57" s="62">
        <f t="shared" si="8"/>
        <v>56656.946999999986</v>
      </c>
      <c r="M57" s="40">
        <f>+'1.1.0'!D57</f>
        <v>1218.6600000000001</v>
      </c>
      <c r="N57" s="62">
        <f t="shared" si="9"/>
        <v>57875.606999999989</v>
      </c>
    </row>
    <row r="58" spans="2:14">
      <c r="B58" s="9" t="s">
        <v>1</v>
      </c>
      <c r="C58" s="78">
        <f t="shared" ref="C58" si="10">SUM(C46:C57)</f>
        <v>319877.73052788124</v>
      </c>
      <c r="D58" s="78">
        <f>SUM(D46:D57)</f>
        <v>225834.17086779774</v>
      </c>
      <c r="E58" s="78">
        <f>SUM(E46:E57)</f>
        <v>28865.26701181753</v>
      </c>
      <c r="F58" s="78">
        <f t="shared" ref="F58:J58" si="11">SUM(F46:F57)</f>
        <v>23889.548150686864</v>
      </c>
      <c r="G58" s="78">
        <f t="shared" si="11"/>
        <v>6074.7482649798394</v>
      </c>
      <c r="H58" s="78">
        <f t="shared" si="11"/>
        <v>58592.816354400471</v>
      </c>
      <c r="I58" s="78">
        <f t="shared" si="11"/>
        <v>3502.0478980967764</v>
      </c>
      <c r="J58" s="78">
        <f t="shared" si="11"/>
        <v>9613.9641443396013</v>
      </c>
      <c r="K58" s="78">
        <f>SUM(K46:K57)</f>
        <v>676250.29322000011</v>
      </c>
      <c r="M58" s="78">
        <f>SUM(M46:M57)</f>
        <v>15401.61</v>
      </c>
      <c r="N58" s="78">
        <f>SUM(N46:N57)</f>
        <v>691651.90321999998</v>
      </c>
    </row>
    <row r="59" spans="2:14">
      <c r="B59" s="29" t="s">
        <v>37</v>
      </c>
      <c r="C59" s="117">
        <f>+C58/$K$58</f>
        <v>0.47301677165235256</v>
      </c>
      <c r="D59" s="117">
        <f t="shared" ref="D59:J59" si="12">+D58/$K$58</f>
        <v>0.33395056997680084</v>
      </c>
      <c r="E59" s="117">
        <f t="shared" si="12"/>
        <v>4.268429500322151E-2</v>
      </c>
      <c r="F59" s="117">
        <f t="shared" si="12"/>
        <v>3.5326488417381036E-2</v>
      </c>
      <c r="G59" s="117">
        <f t="shared" si="12"/>
        <v>8.9829879940674286E-3</v>
      </c>
      <c r="H59" s="117">
        <f t="shared" si="12"/>
        <v>8.6643683473182395E-2</v>
      </c>
      <c r="I59" s="117">
        <f t="shared" si="12"/>
        <v>5.1786268090496454E-3</v>
      </c>
      <c r="J59" s="117">
        <f t="shared" si="12"/>
        <v>1.4216576673944529E-2</v>
      </c>
      <c r="K59" s="117">
        <f>SUM(C59:J59)</f>
        <v>0.99999999999999989</v>
      </c>
      <c r="M59" s="3"/>
      <c r="N59" s="3"/>
    </row>
    <row r="60" spans="2:14">
      <c r="B60" s="9" t="s">
        <v>4</v>
      </c>
      <c r="C60" s="78">
        <f t="shared" ref="C60:K60" si="13">AVERAGE(C46:C57)</f>
        <v>26656.477543990102</v>
      </c>
      <c r="D60" s="78">
        <f t="shared" si="13"/>
        <v>18819.514238983145</v>
      </c>
      <c r="E60" s="78">
        <f t="shared" si="13"/>
        <v>2405.438917651461</v>
      </c>
      <c r="F60" s="78">
        <f t="shared" si="13"/>
        <v>1990.7956792239054</v>
      </c>
      <c r="G60" s="78">
        <f t="shared" si="13"/>
        <v>506.22902208165328</v>
      </c>
      <c r="H60" s="78">
        <f t="shared" si="13"/>
        <v>4882.7346962000393</v>
      </c>
      <c r="I60" s="78">
        <f t="shared" si="13"/>
        <v>291.83732484139801</v>
      </c>
      <c r="J60" s="78">
        <f t="shared" si="13"/>
        <v>801.16367869496673</v>
      </c>
      <c r="K60" s="78">
        <f t="shared" si="13"/>
        <v>56354.191101666678</v>
      </c>
      <c r="M60" s="78">
        <f>AVERAGE(M46:M57)</f>
        <v>1283.4675</v>
      </c>
      <c r="N60" s="78">
        <f>AVERAGE(N46:N57)</f>
        <v>57637.658601666662</v>
      </c>
    </row>
    <row r="61" spans="2:14">
      <c r="C61" s="45"/>
      <c r="D61" s="45"/>
      <c r="E61" s="45"/>
      <c r="F61" s="45"/>
      <c r="G61" s="45"/>
      <c r="H61" s="45"/>
      <c r="I61" s="45"/>
      <c r="J61" s="45"/>
      <c r="L61" s="61"/>
    </row>
    <row r="62" spans="2:14" ht="71.25">
      <c r="B62" s="5" t="s">
        <v>57</v>
      </c>
      <c r="C62" s="63" t="s">
        <v>19</v>
      </c>
      <c r="D62" s="63" t="s">
        <v>20</v>
      </c>
      <c r="E62" s="5" t="s">
        <v>21</v>
      </c>
      <c r="F62" s="63" t="s">
        <v>3</v>
      </c>
      <c r="G62" s="63" t="s">
        <v>22</v>
      </c>
      <c r="H62" s="5" t="s">
        <v>148</v>
      </c>
      <c r="I62" s="63" t="s">
        <v>2</v>
      </c>
      <c r="J62" s="63" t="s">
        <v>69</v>
      </c>
      <c r="K62" s="5" t="s">
        <v>38</v>
      </c>
      <c r="L62" s="12"/>
      <c r="M62" s="5" t="s">
        <v>39</v>
      </c>
      <c r="N62" s="5" t="s">
        <v>41</v>
      </c>
    </row>
    <row r="63" spans="2:14" ht="15.75">
      <c r="B63" s="30" t="s">
        <v>6</v>
      </c>
      <c r="C63" s="48">
        <v>30868.884000000027</v>
      </c>
      <c r="D63" s="48">
        <v>16021.286999999995</v>
      </c>
      <c r="E63" s="48">
        <v>2754.8559999999998</v>
      </c>
      <c r="F63" s="48">
        <v>2283.2209999999968</v>
      </c>
      <c r="G63" s="48">
        <v>1096.0020000000002</v>
      </c>
      <c r="H63" s="48">
        <v>3182.0099999999984</v>
      </c>
      <c r="I63" s="14">
        <v>47.436000000000007</v>
      </c>
      <c r="J63" s="14"/>
      <c r="K63" s="64">
        <f t="shared" ref="K63:K70" si="14">SUM(C63:I63)</f>
        <v>56253.696000000025</v>
      </c>
      <c r="L63" s="13"/>
      <c r="M63" s="40">
        <f>+'1.1.0'!D63</f>
        <v>930.6350000000001</v>
      </c>
      <c r="N63" s="64">
        <f t="shared" ref="N63:N74" si="15">+K63+M63</f>
        <v>57184.331000000027</v>
      </c>
    </row>
    <row r="64" spans="2:14" ht="15.75">
      <c r="B64" s="30" t="s">
        <v>7</v>
      </c>
      <c r="C64" s="36">
        <v>28217.55100000005</v>
      </c>
      <c r="D64" s="36">
        <v>15100.046000000017</v>
      </c>
      <c r="E64" s="36">
        <v>2455.1389999999997</v>
      </c>
      <c r="F64" s="36">
        <v>2018.9859999999999</v>
      </c>
      <c r="G64" s="36">
        <v>911.46000000000015</v>
      </c>
      <c r="H64" s="36">
        <v>2961.4689999999987</v>
      </c>
      <c r="I64" s="36">
        <v>75.47</v>
      </c>
      <c r="J64" s="36"/>
      <c r="K64" s="64">
        <f t="shared" si="14"/>
        <v>51740.121000000065</v>
      </c>
      <c r="L64" s="125"/>
      <c r="M64" s="40">
        <f>+'1.1.0'!D64</f>
        <v>875.91999999999985</v>
      </c>
      <c r="N64" s="64">
        <f t="shared" si="15"/>
        <v>52616.041000000063</v>
      </c>
    </row>
    <row r="65" spans="2:16" ht="15.75">
      <c r="B65" s="30" t="s">
        <v>8</v>
      </c>
      <c r="C65" s="36">
        <v>31645.73499999995</v>
      </c>
      <c r="D65" s="36">
        <v>18204.507999999958</v>
      </c>
      <c r="E65" s="36">
        <v>2989.8369999999991</v>
      </c>
      <c r="F65" s="36">
        <v>2049.0900000000006</v>
      </c>
      <c r="G65" s="36">
        <v>1151.4380000000001</v>
      </c>
      <c r="H65" s="36">
        <v>3464.7789999999986</v>
      </c>
      <c r="I65" s="36">
        <v>76.981999999999999</v>
      </c>
      <c r="J65" s="36"/>
      <c r="K65" s="64">
        <f t="shared" si="14"/>
        <v>59582.368999999919</v>
      </c>
      <c r="L65" s="13"/>
      <c r="M65" s="40">
        <f>+'1.1.0'!D65</f>
        <v>1031.366</v>
      </c>
      <c r="N65" s="64">
        <f t="shared" si="15"/>
        <v>60613.734999999921</v>
      </c>
    </row>
    <row r="66" spans="2:16" ht="15.75">
      <c r="B66" s="30" t="s">
        <v>9</v>
      </c>
      <c r="C66" s="48">
        <v>31574.544999999955</v>
      </c>
      <c r="D66" s="48">
        <v>17016.856999999931</v>
      </c>
      <c r="E66" s="48">
        <v>2804.6700000000005</v>
      </c>
      <c r="F66" s="48">
        <v>2008.9050000000002</v>
      </c>
      <c r="G66" s="36">
        <v>960.10900000000004</v>
      </c>
      <c r="H66" s="36">
        <v>3353.7400000000025</v>
      </c>
      <c r="I66" s="36">
        <v>84.98599999999999</v>
      </c>
      <c r="J66" s="36"/>
      <c r="K66" s="64">
        <f t="shared" si="14"/>
        <v>57803.811999999882</v>
      </c>
      <c r="L66" s="13"/>
      <c r="M66" s="40">
        <f>+'1.1.0'!D66</f>
        <v>989.24000000000024</v>
      </c>
      <c r="N66" s="64">
        <f t="shared" si="15"/>
        <v>58793.05199999988</v>
      </c>
    </row>
    <row r="67" spans="2:16" ht="15.75">
      <c r="B67" s="30" t="s">
        <v>10</v>
      </c>
      <c r="C67" s="36">
        <v>30921.692509999986</v>
      </c>
      <c r="D67" s="48">
        <v>16614.218999999975</v>
      </c>
      <c r="E67" s="48">
        <v>2659.449000000001</v>
      </c>
      <c r="F67" s="48">
        <v>1845.5069999999989</v>
      </c>
      <c r="G67" s="48">
        <v>1010.018</v>
      </c>
      <c r="H67" s="48">
        <v>3584.3579999999984</v>
      </c>
      <c r="I67" s="48">
        <v>103.74000000000001</v>
      </c>
      <c r="J67" s="48"/>
      <c r="K67" s="64">
        <f t="shared" si="14"/>
        <v>56738.983509999962</v>
      </c>
      <c r="L67" s="13" t="s">
        <v>0</v>
      </c>
      <c r="M67" s="40">
        <f>+'1.1.0'!D67</f>
        <v>1010.0060000000001</v>
      </c>
      <c r="N67" s="64">
        <f t="shared" si="15"/>
        <v>57748.989509999963</v>
      </c>
    </row>
    <row r="68" spans="2:16" ht="15.75">
      <c r="B68" s="30" t="s">
        <v>11</v>
      </c>
      <c r="C68" s="48">
        <v>28783.778999999988</v>
      </c>
      <c r="D68" s="48">
        <v>16956.254000000008</v>
      </c>
      <c r="E68" s="48">
        <v>2638.3740000000007</v>
      </c>
      <c r="F68" s="48">
        <v>1493.375</v>
      </c>
      <c r="G68" s="48">
        <v>794.798</v>
      </c>
      <c r="H68" s="48">
        <v>3309.602539999998</v>
      </c>
      <c r="I68" s="36">
        <v>56.821999999999996</v>
      </c>
      <c r="J68" s="36"/>
      <c r="K68" s="64">
        <f t="shared" si="14"/>
        <v>54033.004540000002</v>
      </c>
      <c r="M68" s="40">
        <f>+'1.1.0'!D68</f>
        <v>920.61400000000003</v>
      </c>
      <c r="N68" s="64">
        <f t="shared" si="15"/>
        <v>54953.618540000003</v>
      </c>
    </row>
    <row r="69" spans="2:16" ht="15.75">
      <c r="B69" s="30" t="s">
        <v>12</v>
      </c>
      <c r="C69" s="48">
        <v>27034.057999999979</v>
      </c>
      <c r="D69" s="48">
        <v>16663.003000000004</v>
      </c>
      <c r="E69" s="48">
        <v>2450.3989999999994</v>
      </c>
      <c r="F69" s="48">
        <v>1268.8919999999998</v>
      </c>
      <c r="G69" s="48">
        <v>831</v>
      </c>
      <c r="H69" s="48">
        <v>3051.7309999999984</v>
      </c>
      <c r="I69" s="36">
        <v>144.57000000000002</v>
      </c>
      <c r="J69" s="36"/>
      <c r="K69" s="64">
        <f t="shared" si="14"/>
        <v>51443.652999999984</v>
      </c>
      <c r="M69" s="40">
        <f>+'1.1.0'!D69</f>
        <v>901.53300000000013</v>
      </c>
      <c r="N69" s="64">
        <f t="shared" si="15"/>
        <v>52345.185999999987</v>
      </c>
    </row>
    <row r="70" spans="2:16" ht="15.75">
      <c r="B70" s="30" t="s">
        <v>13</v>
      </c>
      <c r="C70" s="36">
        <v>26840.328000000016</v>
      </c>
      <c r="D70" s="36">
        <v>17462.136000000017</v>
      </c>
      <c r="E70" s="36">
        <v>2122.6300000000006</v>
      </c>
      <c r="F70" s="36">
        <v>1350.4110000000005</v>
      </c>
      <c r="G70" s="36">
        <v>720.2299999999999</v>
      </c>
      <c r="H70" s="48">
        <v>3109.1860000000024</v>
      </c>
      <c r="I70" s="36">
        <v>246.38200000000012</v>
      </c>
      <c r="J70" s="36"/>
      <c r="K70" s="64">
        <f t="shared" si="14"/>
        <v>51851.303000000036</v>
      </c>
      <c r="M70" s="40">
        <f>+'1.1.0'!D70</f>
        <v>998.4670000000001</v>
      </c>
      <c r="N70" s="64">
        <f t="shared" si="15"/>
        <v>52849.770000000033</v>
      </c>
    </row>
    <row r="71" spans="2:16" ht="15.75">
      <c r="B71" s="30" t="s">
        <v>14</v>
      </c>
      <c r="C71" s="48">
        <v>25929.55399999996</v>
      </c>
      <c r="D71" s="48">
        <v>17684.467000000011</v>
      </c>
      <c r="E71" s="48">
        <v>1984.885</v>
      </c>
      <c r="F71" s="48">
        <v>1342.3900000000003</v>
      </c>
      <c r="G71" s="48">
        <v>420.53999999999996</v>
      </c>
      <c r="H71" s="48">
        <v>3036.5259999999998</v>
      </c>
      <c r="I71" s="14">
        <v>293.15199999999993</v>
      </c>
      <c r="J71" s="14">
        <v>61.230000000000004</v>
      </c>
      <c r="K71" s="64">
        <f>SUM(C71:J71)</f>
        <v>50752.743999999977</v>
      </c>
      <c r="M71" s="40">
        <f>+'1.1.0'!D71</f>
        <v>913.90599999999984</v>
      </c>
      <c r="N71" s="64">
        <f t="shared" si="15"/>
        <v>51666.64999999998</v>
      </c>
    </row>
    <row r="72" spans="2:16" ht="15.75">
      <c r="B72" s="30" t="s">
        <v>15</v>
      </c>
      <c r="C72" s="36">
        <v>26822.008000000002</v>
      </c>
      <c r="D72" s="36">
        <v>16860.662000000026</v>
      </c>
      <c r="E72" s="36">
        <v>2394.0409999999993</v>
      </c>
      <c r="F72" s="36">
        <v>1613.3189999999993</v>
      </c>
      <c r="G72" s="36">
        <v>752.40999999999985</v>
      </c>
      <c r="H72" s="36">
        <v>3028.7489999999998</v>
      </c>
      <c r="I72" s="36">
        <v>204.74200000000008</v>
      </c>
      <c r="J72" s="36">
        <v>199.95000000000005</v>
      </c>
      <c r="K72" s="64">
        <f>SUM(C72:J72)</f>
        <v>51875.881000000008</v>
      </c>
      <c r="L72" s="2"/>
      <c r="M72" s="40">
        <f>+'1.1.0'!D72</f>
        <v>765.01800000000003</v>
      </c>
      <c r="N72" s="64">
        <f t="shared" si="15"/>
        <v>52640.899000000005</v>
      </c>
    </row>
    <row r="73" spans="2:16" ht="15.75">
      <c r="B73" s="30" t="s">
        <v>16</v>
      </c>
      <c r="C73" s="36">
        <v>26210.961000000028</v>
      </c>
      <c r="D73" s="36">
        <v>17087.312999999991</v>
      </c>
      <c r="E73" s="36">
        <v>2290.837</v>
      </c>
      <c r="F73" s="36">
        <v>1379.33</v>
      </c>
      <c r="G73" s="36">
        <v>436.31000000000006</v>
      </c>
      <c r="H73" s="36">
        <v>2658.2479999999987</v>
      </c>
      <c r="I73" s="36">
        <v>187.488</v>
      </c>
      <c r="J73" s="36">
        <v>177.09000000000003</v>
      </c>
      <c r="K73" s="64">
        <f>SUM(C73:J73)</f>
        <v>50427.577000000012</v>
      </c>
      <c r="L73" s="2"/>
      <c r="M73" s="40">
        <f>+'1.1.0'!D73</f>
        <v>733.22</v>
      </c>
      <c r="N73" s="64">
        <f t="shared" si="15"/>
        <v>51160.797000000013</v>
      </c>
    </row>
    <row r="74" spans="2:16" ht="15.75">
      <c r="B74" s="30" t="s">
        <v>17</v>
      </c>
      <c r="C74" s="36">
        <v>27177.181969999998</v>
      </c>
      <c r="D74" s="48">
        <v>19631.138999999999</v>
      </c>
      <c r="E74" s="48">
        <v>2505.9527500000008</v>
      </c>
      <c r="F74" s="48">
        <v>1886.8980000000006</v>
      </c>
      <c r="G74" s="36">
        <v>793.21000000000015</v>
      </c>
      <c r="H74" s="48">
        <v>3580.6640000000016</v>
      </c>
      <c r="I74" s="14">
        <v>165.51600000000002</v>
      </c>
      <c r="J74" s="14">
        <v>244.33</v>
      </c>
      <c r="K74" s="64">
        <f>SUM(C74:J74)</f>
        <v>55984.891720000014</v>
      </c>
      <c r="M74" s="40">
        <f>+'1.1.0'!D74</f>
        <v>1133.9630000000004</v>
      </c>
      <c r="N74" s="64">
        <f t="shared" si="15"/>
        <v>57118.854720000018</v>
      </c>
    </row>
    <row r="75" spans="2:16">
      <c r="B75" s="67" t="s">
        <v>1</v>
      </c>
      <c r="C75" s="80">
        <f t="shared" ref="C75" si="16">SUM(C63:C74)</f>
        <v>342026.27747999987</v>
      </c>
      <c r="D75" s="80">
        <f>SUM(D63:D74)</f>
        <v>205301.89099999995</v>
      </c>
      <c r="E75" s="80">
        <f>SUM(E63:E74)</f>
        <v>30051.069749999999</v>
      </c>
      <c r="F75" s="80">
        <f t="shared" ref="F75:J75" si="17">SUM(F63:F74)</f>
        <v>20540.324000000001</v>
      </c>
      <c r="G75" s="80">
        <f t="shared" si="17"/>
        <v>9877.5250000000015</v>
      </c>
      <c r="H75" s="80">
        <f t="shared" si="17"/>
        <v>38321.062539999999</v>
      </c>
      <c r="I75" s="80">
        <f t="shared" si="17"/>
        <v>1687.2860000000003</v>
      </c>
      <c r="J75" s="80">
        <f t="shared" si="17"/>
        <v>682.60000000000014</v>
      </c>
      <c r="K75" s="80">
        <f>SUM(K63:K74)</f>
        <v>648488.03576999996</v>
      </c>
      <c r="M75" s="80">
        <f>SUM(M63:M74)</f>
        <v>11203.887999999999</v>
      </c>
      <c r="N75" s="80">
        <f>SUM(N63:N74)</f>
        <v>659691.92376999988</v>
      </c>
    </row>
    <row r="76" spans="2:16">
      <c r="B76" s="29" t="s">
        <v>37</v>
      </c>
      <c r="C76" s="117">
        <f>+C75/$K$75</f>
        <v>0.5274211066575587</v>
      </c>
      <c r="D76" s="117">
        <f t="shared" ref="D76:K76" si="18">+D75/$K$75</f>
        <v>0.31658547216870259</v>
      </c>
      <c r="E76" s="117">
        <f t="shared" si="18"/>
        <v>4.6340206900375644E-2</v>
      </c>
      <c r="F76" s="117">
        <f t="shared" si="18"/>
        <v>3.1674175724168738E-2</v>
      </c>
      <c r="G76" s="117">
        <f t="shared" si="18"/>
        <v>1.5231622566901566E-2</v>
      </c>
      <c r="H76" s="117">
        <f t="shared" si="18"/>
        <v>5.9092936841153035E-2</v>
      </c>
      <c r="I76" s="117">
        <f t="shared" si="18"/>
        <v>2.6018768380152999E-3</v>
      </c>
      <c r="J76" s="117">
        <f t="shared" si="18"/>
        <v>1.0526023031242149E-3</v>
      </c>
      <c r="K76" s="117">
        <f t="shared" si="18"/>
        <v>1</v>
      </c>
      <c r="M76" s="3"/>
      <c r="N76" s="3"/>
    </row>
    <row r="77" spans="2:16">
      <c r="B77" s="67" t="s">
        <v>4</v>
      </c>
      <c r="C77" s="80">
        <f t="shared" ref="C77:K77" si="19">AVERAGE(C63:C74)</f>
        <v>28502.189789999989</v>
      </c>
      <c r="D77" s="80">
        <f t="shared" si="19"/>
        <v>17108.490916666662</v>
      </c>
      <c r="E77" s="80">
        <f t="shared" si="19"/>
        <v>2504.2558125</v>
      </c>
      <c r="F77" s="80">
        <f t="shared" si="19"/>
        <v>1711.6936666666668</v>
      </c>
      <c r="G77" s="80">
        <f t="shared" si="19"/>
        <v>823.12708333333342</v>
      </c>
      <c r="H77" s="80">
        <f t="shared" si="19"/>
        <v>3193.4218783333331</v>
      </c>
      <c r="I77" s="80">
        <f t="shared" si="19"/>
        <v>140.6071666666667</v>
      </c>
      <c r="J77" s="80">
        <f t="shared" si="19"/>
        <v>170.65000000000003</v>
      </c>
      <c r="K77" s="80">
        <f t="shared" si="19"/>
        <v>54040.669647499999</v>
      </c>
      <c r="M77" s="80">
        <f>AVERAGE(M63:M74)</f>
        <v>933.65733333333321</v>
      </c>
      <c r="N77" s="80">
        <f>AVERAGE(N63:N74)</f>
        <v>54974.326980833321</v>
      </c>
    </row>
    <row r="78" spans="2:16">
      <c r="L78" s="61"/>
    </row>
    <row r="79" spans="2:16" ht="67.5">
      <c r="B79" s="5" t="s">
        <v>50</v>
      </c>
      <c r="C79" s="63" t="s">
        <v>19</v>
      </c>
      <c r="D79" s="63" t="s">
        <v>20</v>
      </c>
      <c r="E79" s="5" t="s">
        <v>21</v>
      </c>
      <c r="F79" s="5" t="s">
        <v>3</v>
      </c>
      <c r="G79" s="63" t="s">
        <v>22</v>
      </c>
      <c r="H79" s="5" t="s">
        <v>55</v>
      </c>
      <c r="I79" s="63" t="s">
        <v>2</v>
      </c>
      <c r="J79" s="5" t="s">
        <v>38</v>
      </c>
      <c r="M79" s="63" t="s">
        <v>39</v>
      </c>
      <c r="N79" s="63" t="s">
        <v>41</v>
      </c>
      <c r="P79" s="83" t="s">
        <v>0</v>
      </c>
    </row>
    <row r="80" spans="2:16" ht="15.75">
      <c r="B80" s="30" t="s">
        <v>6</v>
      </c>
      <c r="C80" s="36">
        <v>40049.02599999994</v>
      </c>
      <c r="D80" s="36">
        <v>7567.5799999999963</v>
      </c>
      <c r="E80" s="36">
        <v>3068.3990000000031</v>
      </c>
      <c r="F80" s="36">
        <v>2771.1160000000009</v>
      </c>
      <c r="G80" s="36">
        <v>1488.692</v>
      </c>
      <c r="H80" s="36">
        <v>1453.7029999999993</v>
      </c>
      <c r="I80" s="36">
        <v>70.712000000000003</v>
      </c>
      <c r="J80" s="36">
        <f t="shared" ref="J80:J91" si="20">SUM(C80:I80)</f>
        <v>56469.227999999945</v>
      </c>
      <c r="M80" s="40">
        <f>+'1.1.0'!D80</f>
        <v>940.56499999999983</v>
      </c>
      <c r="N80" s="64">
        <f t="shared" ref="N80:N91" si="21">+J80+M80</f>
        <v>57409.792999999947</v>
      </c>
    </row>
    <row r="81" spans="2:16" ht="15.75">
      <c r="B81" s="30" t="s">
        <v>7</v>
      </c>
      <c r="C81" s="36">
        <v>34739.925999999985</v>
      </c>
      <c r="D81" s="36">
        <v>6426.6799999999957</v>
      </c>
      <c r="E81" s="36">
        <v>2594.0369999999994</v>
      </c>
      <c r="F81" s="36">
        <v>2375.7620000000011</v>
      </c>
      <c r="G81" s="36">
        <v>1421.1589999999997</v>
      </c>
      <c r="H81" s="36">
        <v>1216.0760000000005</v>
      </c>
      <c r="I81" s="36">
        <v>77.38600000000001</v>
      </c>
      <c r="J81" s="36">
        <f t="shared" si="20"/>
        <v>48851.025999999976</v>
      </c>
      <c r="M81" s="40">
        <f>+'1.1.0'!D81</f>
        <v>755.82900000000018</v>
      </c>
      <c r="N81" s="64">
        <f t="shared" si="21"/>
        <v>49606.854999999974</v>
      </c>
    </row>
    <row r="82" spans="2:16" ht="15.75">
      <c r="B82" s="30" t="s">
        <v>8</v>
      </c>
      <c r="C82" s="36">
        <v>39564.900999999933</v>
      </c>
      <c r="D82" s="36">
        <v>7571.420000000001</v>
      </c>
      <c r="E82" s="36">
        <v>3003.0579999999995</v>
      </c>
      <c r="F82" s="36">
        <v>3466.3019999999965</v>
      </c>
      <c r="G82" s="36">
        <v>1331.769</v>
      </c>
      <c r="H82" s="36">
        <v>1629.9730000000002</v>
      </c>
      <c r="I82" s="36">
        <v>72.122000000000014</v>
      </c>
      <c r="J82" s="36">
        <f t="shared" si="20"/>
        <v>56639.544999999925</v>
      </c>
      <c r="M82" s="40">
        <f>+'1.1.0'!D82</f>
        <v>866.04</v>
      </c>
      <c r="N82" s="64">
        <f t="shared" si="21"/>
        <v>57505.584999999926</v>
      </c>
    </row>
    <row r="83" spans="2:16" ht="15.75">
      <c r="B83" s="30" t="s">
        <v>9</v>
      </c>
      <c r="C83" s="36">
        <v>38493.972999999998</v>
      </c>
      <c r="D83" s="36">
        <v>7985.7900000000045</v>
      </c>
      <c r="E83" s="36">
        <v>2987.39</v>
      </c>
      <c r="F83" s="36">
        <v>3269.2570000000028</v>
      </c>
      <c r="G83" s="36">
        <v>1261.8500000000001</v>
      </c>
      <c r="H83" s="36">
        <v>1805.3929999999993</v>
      </c>
      <c r="I83" s="36">
        <v>61.836000000000013</v>
      </c>
      <c r="J83" s="36">
        <f t="shared" si="20"/>
        <v>55865.489000000009</v>
      </c>
      <c r="M83" s="40">
        <f>+'1.1.0'!D83</f>
        <v>817.15999999999963</v>
      </c>
      <c r="N83" s="64">
        <f t="shared" si="21"/>
        <v>56682.649000000005</v>
      </c>
    </row>
    <row r="84" spans="2:16" ht="15.75">
      <c r="B84" s="30" t="s">
        <v>10</v>
      </c>
      <c r="C84" s="36">
        <v>38358.452999999921</v>
      </c>
      <c r="D84" s="36">
        <v>8548.7599999999966</v>
      </c>
      <c r="E84" s="36">
        <v>2906.0380000000005</v>
      </c>
      <c r="F84" s="36">
        <v>3222.7079999999983</v>
      </c>
      <c r="G84" s="36">
        <v>916.73399999999992</v>
      </c>
      <c r="H84" s="36">
        <v>1636.7610000000002</v>
      </c>
      <c r="I84" s="36">
        <v>67.34</v>
      </c>
      <c r="J84" s="36">
        <f t="shared" si="20"/>
        <v>55656.793999999907</v>
      </c>
      <c r="K84" s="83" t="s">
        <v>0</v>
      </c>
      <c r="M84" s="40">
        <f>+'1.1.0'!D84</f>
        <v>847.34</v>
      </c>
      <c r="N84" s="64">
        <f t="shared" si="21"/>
        <v>56504.133999999904</v>
      </c>
    </row>
    <row r="85" spans="2:16" ht="15.75">
      <c r="B85" s="30" t="s">
        <v>11</v>
      </c>
      <c r="C85" s="36">
        <v>37648.985999999997</v>
      </c>
      <c r="D85" s="36">
        <v>7792.3600000000024</v>
      </c>
      <c r="E85" s="36">
        <v>2756.8760000000002</v>
      </c>
      <c r="F85" s="36">
        <v>3011.3450000000003</v>
      </c>
      <c r="G85" s="36">
        <v>990.59399999999994</v>
      </c>
      <c r="H85" s="36">
        <v>1309.2089999999998</v>
      </c>
      <c r="I85" s="36">
        <v>55.86</v>
      </c>
      <c r="J85" s="36">
        <f t="shared" si="20"/>
        <v>53565.229999999996</v>
      </c>
      <c r="M85" s="40">
        <f>+'1.1.0'!D85</f>
        <v>798.47400000000016</v>
      </c>
      <c r="N85" s="64">
        <f t="shared" si="21"/>
        <v>54363.703999999998</v>
      </c>
    </row>
    <row r="86" spans="2:16" ht="15.75">
      <c r="B86" s="30" t="s">
        <v>12</v>
      </c>
      <c r="C86" s="36">
        <v>36744.761000000042</v>
      </c>
      <c r="D86" s="36">
        <v>7955.3100000000059</v>
      </c>
      <c r="E86" s="36">
        <v>2857.0249999999996</v>
      </c>
      <c r="F86" s="36">
        <v>3366.5719999999992</v>
      </c>
      <c r="G86" s="36">
        <v>1087.6779999999994</v>
      </c>
      <c r="H86" s="36">
        <v>1575.7519999999993</v>
      </c>
      <c r="I86" s="36">
        <v>72.77000000000001</v>
      </c>
      <c r="J86" s="36">
        <f t="shared" si="20"/>
        <v>53659.868000000046</v>
      </c>
      <c r="M86" s="40">
        <f>+'1.1.0'!D86</f>
        <v>826.99300000000028</v>
      </c>
      <c r="N86" s="64">
        <f t="shared" si="21"/>
        <v>54486.861000000048</v>
      </c>
    </row>
    <row r="87" spans="2:16" ht="15.75">
      <c r="B87" s="30" t="s">
        <v>13</v>
      </c>
      <c r="C87" s="36">
        <v>34670.160000000062</v>
      </c>
      <c r="D87" s="36">
        <v>7490.5630000000092</v>
      </c>
      <c r="E87" s="36">
        <v>2620.1049999999991</v>
      </c>
      <c r="F87" s="36">
        <v>3288.5290000000027</v>
      </c>
      <c r="G87" s="36">
        <v>1020.1680000000001</v>
      </c>
      <c r="H87" s="36">
        <v>1512.7919999999997</v>
      </c>
      <c r="I87" s="36">
        <v>64.62</v>
      </c>
      <c r="J87" s="36">
        <f t="shared" si="20"/>
        <v>50666.937000000071</v>
      </c>
      <c r="M87" s="40">
        <f>+'1.1.0'!D87</f>
        <v>924.63899999999978</v>
      </c>
      <c r="N87" s="64">
        <f t="shared" si="21"/>
        <v>51591.576000000074</v>
      </c>
    </row>
    <row r="88" spans="2:16" ht="15.75">
      <c r="B88" s="30" t="s">
        <v>14</v>
      </c>
      <c r="C88" s="36">
        <v>35620.124999999949</v>
      </c>
      <c r="D88" s="36">
        <v>7320.0630000000001</v>
      </c>
      <c r="E88" s="36">
        <v>2644.7229999999995</v>
      </c>
      <c r="F88" s="36">
        <v>3383.2659999999992</v>
      </c>
      <c r="G88" s="36">
        <v>1208.0649999999998</v>
      </c>
      <c r="H88" s="36">
        <v>1578.8319999999999</v>
      </c>
      <c r="I88" s="36">
        <v>84.8</v>
      </c>
      <c r="J88" s="36">
        <f t="shared" si="20"/>
        <v>51839.873999999953</v>
      </c>
      <c r="M88" s="40">
        <f>+'1.1.0'!D88</f>
        <v>905.30200000000013</v>
      </c>
      <c r="N88" s="64">
        <f t="shared" si="21"/>
        <v>52745.175999999956</v>
      </c>
    </row>
    <row r="89" spans="2:16" ht="15.75">
      <c r="B89" s="30" t="s">
        <v>15</v>
      </c>
      <c r="C89" s="36">
        <v>35510.93099999996</v>
      </c>
      <c r="D89" s="36">
        <v>8834.5270000000055</v>
      </c>
      <c r="E89" s="36">
        <v>2653.1309999999994</v>
      </c>
      <c r="F89" s="36">
        <v>3248.1719999999991</v>
      </c>
      <c r="G89" s="36">
        <v>864.96100000000013</v>
      </c>
      <c r="H89" s="36">
        <v>1446.549</v>
      </c>
      <c r="I89" s="36">
        <v>80.900000000000006</v>
      </c>
      <c r="J89" s="36">
        <f t="shared" si="20"/>
        <v>52639.170999999973</v>
      </c>
      <c r="M89" s="40">
        <f>+'1.1.0'!D89</f>
        <v>952.66000000000042</v>
      </c>
      <c r="N89" s="64">
        <f t="shared" si="21"/>
        <v>53591.830999999976</v>
      </c>
    </row>
    <row r="90" spans="2:16" ht="15.75">
      <c r="B90" s="30" t="s">
        <v>16</v>
      </c>
      <c r="C90" s="36">
        <v>30840.581999999951</v>
      </c>
      <c r="D90" s="36">
        <v>11231.133000000002</v>
      </c>
      <c r="E90" s="36">
        <v>2566.5339999999997</v>
      </c>
      <c r="F90" s="36">
        <v>2641.6219999999994</v>
      </c>
      <c r="G90" s="36">
        <v>880.08599999999979</v>
      </c>
      <c r="H90" s="36">
        <v>2157.8420000000006</v>
      </c>
      <c r="I90" s="36">
        <v>66.459999999999994</v>
      </c>
      <c r="J90" s="36">
        <f t="shared" si="20"/>
        <v>50384.258999999955</v>
      </c>
      <c r="M90" s="40">
        <f>+'1.1.0'!D90</f>
        <v>914.58499999999981</v>
      </c>
      <c r="N90" s="64">
        <f t="shared" si="21"/>
        <v>51298.843999999954</v>
      </c>
    </row>
    <row r="91" spans="2:16" ht="15.75">
      <c r="B91" s="30" t="s">
        <v>17</v>
      </c>
      <c r="C91" s="36">
        <v>29897.859000000088</v>
      </c>
      <c r="D91" s="36">
        <v>14074.528999999999</v>
      </c>
      <c r="E91" s="36">
        <v>2837.9210000000003</v>
      </c>
      <c r="F91" s="36">
        <v>2448.7300000000009</v>
      </c>
      <c r="G91" s="36">
        <v>830.35799999999995</v>
      </c>
      <c r="H91" s="36">
        <v>2898.703999999997</v>
      </c>
      <c r="I91" s="36">
        <v>69.412999999999997</v>
      </c>
      <c r="J91" s="36">
        <f t="shared" si="20"/>
        <v>53057.51400000009</v>
      </c>
      <c r="M91" s="40">
        <f>+'1.1.0'!D91</f>
        <v>953.44200000000046</v>
      </c>
      <c r="N91" s="64">
        <f t="shared" si="21"/>
        <v>54010.956000000093</v>
      </c>
    </row>
    <row r="92" spans="2:16" ht="15.75">
      <c r="B92" s="67" t="s">
        <v>1</v>
      </c>
      <c r="C92" s="80">
        <f t="shared" ref="C92" si="22">SUM(C80:C91)</f>
        <v>432139.68299999984</v>
      </c>
      <c r="D92" s="80">
        <f>SUM(D80:D91)</f>
        <v>102798.71500000001</v>
      </c>
      <c r="E92" s="80">
        <f>SUM(E80:E91)</f>
        <v>33495.237000000001</v>
      </c>
      <c r="F92" s="80">
        <f t="shared" ref="F92:G92" si="23">SUM(F80:F91)</f>
        <v>36493.381000000001</v>
      </c>
      <c r="G92" s="80">
        <f t="shared" si="23"/>
        <v>13302.113999999998</v>
      </c>
      <c r="H92" s="80">
        <f>SUM(H80:H91)</f>
        <v>20221.585999999996</v>
      </c>
      <c r="I92" s="80">
        <f t="shared" ref="I92" si="24">SUM(I80:I91)</f>
        <v>844.21900000000005</v>
      </c>
      <c r="J92" s="80">
        <f>SUM(J80:J91)</f>
        <v>639294.93499999982</v>
      </c>
      <c r="M92" s="65">
        <f>SUM(M80:M91)</f>
        <v>10503.029</v>
      </c>
      <c r="N92" s="65">
        <f>SUM(N80:N91)</f>
        <v>649797.9639999998</v>
      </c>
    </row>
    <row r="93" spans="2:16">
      <c r="B93" s="29" t="s">
        <v>37</v>
      </c>
      <c r="C93" s="117">
        <f>+C92/$J$92</f>
        <v>0.67596293876471891</v>
      </c>
      <c r="D93" s="117">
        <f t="shared" ref="D93:J93" si="25">+D92/$J$92</f>
        <v>0.1608001399228981</v>
      </c>
      <c r="E93" s="117">
        <f t="shared" si="25"/>
        <v>5.2394028430711732E-2</v>
      </c>
      <c r="F93" s="117">
        <f t="shared" si="25"/>
        <v>5.7083794977978372E-2</v>
      </c>
      <c r="G93" s="117">
        <f t="shared" si="25"/>
        <v>2.080747597351135E-2</v>
      </c>
      <c r="H93" s="117">
        <f t="shared" si="25"/>
        <v>3.1631074943523525E-2</v>
      </c>
      <c r="I93" s="117">
        <f t="shared" si="25"/>
        <v>1.3205469866580442E-3</v>
      </c>
      <c r="J93" s="89">
        <f t="shared" si="25"/>
        <v>1</v>
      </c>
      <c r="M93" s="3"/>
      <c r="N93" s="3"/>
      <c r="P93" s="83" t="s">
        <v>0</v>
      </c>
    </row>
    <row r="94" spans="2:16">
      <c r="B94" s="67" t="s">
        <v>4</v>
      </c>
      <c r="C94" s="80">
        <f t="shared" ref="C94:J94" si="26">AVERAGE(C80:C91)</f>
        <v>36011.640249999989</v>
      </c>
      <c r="D94" s="80">
        <f t="shared" si="26"/>
        <v>8566.5595833333336</v>
      </c>
      <c r="E94" s="80">
        <f t="shared" si="26"/>
        <v>2791.2697499999999</v>
      </c>
      <c r="F94" s="80">
        <f t="shared" si="26"/>
        <v>3041.1150833333336</v>
      </c>
      <c r="G94" s="80">
        <f t="shared" si="26"/>
        <v>1108.5094999999999</v>
      </c>
      <c r="H94" s="80">
        <f t="shared" si="26"/>
        <v>1685.1321666666663</v>
      </c>
      <c r="I94" s="80">
        <f t="shared" si="26"/>
        <v>70.351583333333338</v>
      </c>
      <c r="J94" s="80">
        <f t="shared" si="26"/>
        <v>53274.577916666654</v>
      </c>
      <c r="M94" s="80">
        <f>AVERAGE(M80:M91)</f>
        <v>875.2524166666667</v>
      </c>
      <c r="N94" s="80">
        <f>AVERAGE(N80:N91)</f>
        <v>54149.830333333317</v>
      </c>
    </row>
    <row r="95" spans="2:16">
      <c r="M95" s="61"/>
    </row>
    <row r="117" ht="15.75" customHeight="1"/>
    <row r="118" ht="15" customHeight="1"/>
    <row r="119" ht="15" customHeight="1"/>
    <row r="136" spans="12:13">
      <c r="L136" s="3"/>
      <c r="M136" s="3"/>
    </row>
    <row r="137" spans="12:13">
      <c r="L137" s="3"/>
      <c r="M137" s="3"/>
    </row>
    <row r="138" spans="12:13">
      <c r="L138" s="3"/>
      <c r="M138" s="3"/>
    </row>
    <row r="139" spans="12:13">
      <c r="L139" s="3"/>
      <c r="M139" s="3"/>
    </row>
    <row r="140" spans="12:13">
      <c r="L140" s="3"/>
      <c r="M140" s="3"/>
    </row>
    <row r="141" spans="12:13">
      <c r="L141" s="3"/>
      <c r="M141" s="3"/>
    </row>
    <row r="142" spans="12:13">
      <c r="L142" s="3"/>
      <c r="M142" s="3"/>
    </row>
    <row r="143" spans="12:13">
      <c r="L143" s="3"/>
      <c r="M143" s="3"/>
    </row>
    <row r="144" spans="12:13">
      <c r="L144" s="3"/>
      <c r="M144" s="3"/>
    </row>
  </sheetData>
  <mergeCells count="4">
    <mergeCell ref="A1:L1"/>
    <mergeCell ref="M1:N1"/>
    <mergeCell ref="K2:N25"/>
    <mergeCell ref="O2:R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showRowColHeaders="0" zoomScaleNormal="100" workbookViewId="0">
      <pane ySplit="1" topLeftCell="A2" activePane="bottomLeft" state="frozen"/>
      <selection activeCell="H30" sqref="H30"/>
      <selection pane="bottomLeft" activeCell="T85" sqref="T85"/>
    </sheetView>
  </sheetViews>
  <sheetFormatPr baseColWidth="10" defaultRowHeight="15"/>
  <cols>
    <col min="1" max="5" width="11.42578125" style="83" customWidth="1"/>
    <col min="6" max="16384" width="11.42578125" style="83"/>
  </cols>
  <sheetData>
    <row r="1" spans="1:22" s="111" customFormat="1" ht="24.95" customHeight="1">
      <c r="A1" s="228" t="s">
        <v>92</v>
      </c>
      <c r="B1" s="229"/>
      <c r="C1" s="229"/>
      <c r="D1" s="229"/>
      <c r="E1" s="229"/>
      <c r="F1" s="229"/>
      <c r="G1" s="229"/>
      <c r="H1" s="229"/>
      <c r="I1" s="229"/>
      <c r="J1" s="229"/>
      <c r="K1" s="251"/>
      <c r="L1" s="252"/>
      <c r="M1" s="253"/>
      <c r="N1" s="254"/>
      <c r="O1" s="162"/>
      <c r="P1" s="163"/>
      <c r="Q1" s="164"/>
      <c r="R1" s="164"/>
      <c r="S1" s="112"/>
      <c r="T1" s="112"/>
      <c r="U1" s="112"/>
      <c r="V1" s="112"/>
    </row>
    <row r="2" spans="1:22" ht="15" customHeight="1">
      <c r="H2" s="22"/>
      <c r="I2" s="22"/>
      <c r="J2" s="22"/>
      <c r="K2" s="257" t="s">
        <v>164</v>
      </c>
      <c r="L2" s="257"/>
      <c r="M2" s="257"/>
      <c r="N2" s="257"/>
      <c r="O2" s="330" t="s">
        <v>184</v>
      </c>
      <c r="P2" s="331"/>
      <c r="Q2" s="331"/>
      <c r="R2" s="332"/>
      <c r="S2" s="204"/>
      <c r="T2" s="203"/>
      <c r="U2" s="23"/>
      <c r="V2" s="23"/>
    </row>
    <row r="3" spans="1:22" ht="15" customHeight="1">
      <c r="H3" s="7"/>
      <c r="I3" s="7"/>
      <c r="J3" s="7"/>
      <c r="K3" s="257"/>
      <c r="L3" s="257"/>
      <c r="M3" s="257"/>
      <c r="N3" s="257"/>
      <c r="O3" s="333"/>
      <c r="P3" s="334"/>
      <c r="Q3" s="334"/>
      <c r="R3" s="335"/>
      <c r="S3" s="204"/>
      <c r="T3" s="203"/>
      <c r="U3" s="23"/>
      <c r="V3" s="23"/>
    </row>
    <row r="4" spans="1:22" ht="15" customHeight="1">
      <c r="H4" s="7"/>
      <c r="I4" s="11"/>
      <c r="J4" s="7"/>
      <c r="K4" s="257"/>
      <c r="L4" s="257"/>
      <c r="M4" s="257"/>
      <c r="N4" s="257"/>
      <c r="O4" s="333"/>
      <c r="P4" s="334"/>
      <c r="Q4" s="334"/>
      <c r="R4" s="335"/>
      <c r="S4" s="204"/>
      <c r="T4" s="203"/>
      <c r="U4" s="23"/>
      <c r="V4" s="23"/>
    </row>
    <row r="5" spans="1:22" ht="15" customHeight="1">
      <c r="K5" s="257"/>
      <c r="L5" s="257"/>
      <c r="M5" s="257"/>
      <c r="N5" s="257"/>
      <c r="O5" s="333"/>
      <c r="P5" s="334"/>
      <c r="Q5" s="334"/>
      <c r="R5" s="335"/>
      <c r="S5" s="204"/>
      <c r="T5" s="23"/>
      <c r="U5" s="23"/>
      <c r="V5" s="23"/>
    </row>
    <row r="6" spans="1:22" ht="15" customHeight="1">
      <c r="K6" s="257"/>
      <c r="L6" s="257"/>
      <c r="M6" s="257"/>
      <c r="N6" s="257"/>
      <c r="O6" s="333"/>
      <c r="P6" s="334"/>
      <c r="Q6" s="334"/>
      <c r="R6" s="335"/>
      <c r="S6" s="204"/>
    </row>
    <row r="7" spans="1:22" ht="15" customHeight="1">
      <c r="K7" s="257"/>
      <c r="L7" s="257"/>
      <c r="M7" s="257"/>
      <c r="N7" s="257"/>
      <c r="O7" s="333"/>
      <c r="P7" s="334"/>
      <c r="Q7" s="334"/>
      <c r="R7" s="335"/>
    </row>
    <row r="8" spans="1:22" ht="15" customHeight="1">
      <c r="H8" s="22"/>
      <c r="I8" s="22"/>
      <c r="K8" s="257"/>
      <c r="L8" s="257"/>
      <c r="M8" s="257"/>
      <c r="N8" s="257"/>
      <c r="O8" s="333"/>
      <c r="P8" s="334"/>
      <c r="Q8" s="334"/>
      <c r="R8" s="335"/>
    </row>
    <row r="9" spans="1:22" ht="15" customHeight="1">
      <c r="H9" s="22"/>
      <c r="I9" s="22"/>
      <c r="K9" s="257"/>
      <c r="L9" s="257"/>
      <c r="M9" s="257"/>
      <c r="N9" s="257"/>
      <c r="O9" s="333"/>
      <c r="P9" s="334"/>
      <c r="Q9" s="334"/>
      <c r="R9" s="335"/>
    </row>
    <row r="10" spans="1:22" ht="15" customHeight="1">
      <c r="H10" s="22"/>
      <c r="I10" s="22"/>
      <c r="K10" s="257"/>
      <c r="L10" s="257"/>
      <c r="M10" s="257"/>
      <c r="N10" s="257"/>
      <c r="O10" s="333"/>
      <c r="P10" s="334"/>
      <c r="Q10" s="334"/>
      <c r="R10" s="335"/>
    </row>
    <row r="11" spans="1:22" ht="15" customHeight="1">
      <c r="H11" s="22"/>
      <c r="I11" s="22"/>
      <c r="K11" s="257"/>
      <c r="L11" s="257"/>
      <c r="M11" s="257"/>
      <c r="N11" s="257"/>
      <c r="O11" s="333"/>
      <c r="P11" s="334"/>
      <c r="Q11" s="334"/>
      <c r="R11" s="335"/>
    </row>
    <row r="12" spans="1:22" ht="15" customHeight="1">
      <c r="H12" s="22"/>
      <c r="I12" s="22"/>
      <c r="K12" s="257"/>
      <c r="L12" s="257"/>
      <c r="M12" s="257"/>
      <c r="N12" s="257"/>
      <c r="O12" s="333"/>
      <c r="P12" s="334"/>
      <c r="Q12" s="334"/>
      <c r="R12" s="335"/>
    </row>
    <row r="13" spans="1:22" ht="15" customHeight="1">
      <c r="H13" s="22"/>
      <c r="I13" s="22"/>
      <c r="K13" s="257"/>
      <c r="L13" s="257"/>
      <c r="M13" s="257"/>
      <c r="N13" s="257"/>
      <c r="O13" s="333"/>
      <c r="P13" s="334"/>
      <c r="Q13" s="334"/>
      <c r="R13" s="335"/>
    </row>
    <row r="14" spans="1:22" ht="15" customHeight="1">
      <c r="H14" s="22"/>
      <c r="I14" s="22"/>
      <c r="K14" s="257"/>
      <c r="L14" s="257"/>
      <c r="M14" s="257"/>
      <c r="N14" s="257"/>
      <c r="O14" s="333"/>
      <c r="P14" s="334"/>
      <c r="Q14" s="334"/>
      <c r="R14" s="335"/>
    </row>
    <row r="15" spans="1:22" ht="15" customHeight="1">
      <c r="H15" s="22"/>
      <c r="I15" s="22"/>
      <c r="K15" s="257"/>
      <c r="L15" s="257"/>
      <c r="M15" s="257"/>
      <c r="N15" s="257"/>
      <c r="O15" s="333"/>
      <c r="P15" s="334"/>
      <c r="Q15" s="334"/>
      <c r="R15" s="335"/>
    </row>
    <row r="16" spans="1:22" ht="15" customHeight="1">
      <c r="H16" s="22"/>
      <c r="I16" s="22"/>
      <c r="K16" s="257"/>
      <c r="L16" s="257"/>
      <c r="M16" s="257"/>
      <c r="N16" s="257"/>
      <c r="O16" s="333"/>
      <c r="P16" s="334"/>
      <c r="Q16" s="334"/>
      <c r="R16" s="335"/>
    </row>
    <row r="17" spans="1:18" ht="15" customHeight="1">
      <c r="H17" s="22"/>
      <c r="I17" s="22"/>
      <c r="K17" s="257"/>
      <c r="L17" s="257"/>
      <c r="M17" s="257"/>
      <c r="N17" s="257"/>
      <c r="O17" s="333"/>
      <c r="P17" s="334"/>
      <c r="Q17" s="334"/>
      <c r="R17" s="335"/>
    </row>
    <row r="18" spans="1:18" ht="15" customHeight="1">
      <c r="H18" s="22"/>
      <c r="I18" s="22"/>
      <c r="K18" s="257"/>
      <c r="L18" s="257"/>
      <c r="M18" s="257"/>
      <c r="N18" s="257"/>
      <c r="O18" s="333"/>
      <c r="P18" s="334"/>
      <c r="Q18" s="334"/>
      <c r="R18" s="335"/>
    </row>
    <row r="19" spans="1:18" ht="15" customHeight="1">
      <c r="H19" s="22"/>
      <c r="I19" s="22"/>
      <c r="K19" s="257"/>
      <c r="L19" s="257"/>
      <c r="M19" s="257"/>
      <c r="N19" s="257"/>
      <c r="O19" s="333"/>
      <c r="P19" s="334"/>
      <c r="Q19" s="334"/>
      <c r="R19" s="335"/>
    </row>
    <row r="20" spans="1:18" ht="15" customHeight="1">
      <c r="H20" s="22"/>
      <c r="I20" s="22"/>
      <c r="K20" s="257"/>
      <c r="L20" s="257"/>
      <c r="M20" s="257"/>
      <c r="N20" s="257"/>
      <c r="O20" s="333"/>
      <c r="P20" s="334"/>
      <c r="Q20" s="334"/>
      <c r="R20" s="335"/>
    </row>
    <row r="21" spans="1:18" ht="15" customHeight="1">
      <c r="H21" s="22"/>
      <c r="I21" s="22"/>
      <c r="K21" s="257"/>
      <c r="L21" s="257"/>
      <c r="M21" s="257"/>
      <c r="N21" s="257"/>
      <c r="O21" s="333"/>
      <c r="P21" s="334"/>
      <c r="Q21" s="334"/>
      <c r="R21" s="335"/>
    </row>
    <row r="22" spans="1:18" ht="15" customHeight="1">
      <c r="B22" s="83" t="s">
        <v>0</v>
      </c>
      <c r="H22" s="22"/>
      <c r="I22" s="22"/>
      <c r="K22" s="257"/>
      <c r="L22" s="257"/>
      <c r="M22" s="257"/>
      <c r="N22" s="257"/>
      <c r="O22" s="333"/>
      <c r="P22" s="334"/>
      <c r="Q22" s="334"/>
      <c r="R22" s="335"/>
    </row>
    <row r="23" spans="1:18" ht="15" customHeight="1">
      <c r="H23" s="22"/>
      <c r="I23" s="22"/>
      <c r="K23" s="257"/>
      <c r="L23" s="257"/>
      <c r="M23" s="257"/>
      <c r="N23" s="257"/>
      <c r="O23" s="333"/>
      <c r="P23" s="334"/>
      <c r="Q23" s="334"/>
      <c r="R23" s="335"/>
    </row>
    <row r="24" spans="1:18" ht="15" customHeight="1">
      <c r="H24" s="22"/>
      <c r="I24" s="22"/>
      <c r="J24" s="83" t="s">
        <v>0</v>
      </c>
      <c r="K24" s="257"/>
      <c r="L24" s="257"/>
      <c r="M24" s="257"/>
      <c r="N24" s="257"/>
      <c r="O24" s="333"/>
      <c r="P24" s="334"/>
      <c r="Q24" s="334"/>
      <c r="R24" s="335"/>
    </row>
    <row r="25" spans="1:18" ht="15" customHeight="1">
      <c r="H25" s="22"/>
      <c r="I25" s="22"/>
      <c r="K25" s="257"/>
      <c r="L25" s="257"/>
      <c r="M25" s="257"/>
      <c r="N25" s="257"/>
      <c r="O25" s="336"/>
      <c r="P25" s="337"/>
      <c r="Q25" s="337"/>
      <c r="R25" s="338"/>
    </row>
    <row r="26" spans="1:18" ht="15" customHeight="1">
      <c r="H26" s="22"/>
      <c r="I26" s="22"/>
    </row>
    <row r="28" spans="1:18" ht="42.75">
      <c r="A28" s="83" t="s">
        <v>0</v>
      </c>
      <c r="B28" s="100">
        <v>2018</v>
      </c>
      <c r="C28" s="85" t="s">
        <v>93</v>
      </c>
      <c r="D28" s="85" t="s">
        <v>30</v>
      </c>
      <c r="E28" s="85" t="s">
        <v>31</v>
      </c>
      <c r="F28" s="85" t="s">
        <v>32</v>
      </c>
      <c r="G28" s="85" t="s">
        <v>33</v>
      </c>
      <c r="H28" s="85" t="s">
        <v>94</v>
      </c>
      <c r="I28" s="85" t="s">
        <v>35</v>
      </c>
      <c r="J28" s="85" t="s">
        <v>36</v>
      </c>
      <c r="K28" s="85" t="s">
        <v>45</v>
      </c>
      <c r="M28" s="60" t="s">
        <v>44</v>
      </c>
      <c r="N28" s="60" t="s">
        <v>43</v>
      </c>
      <c r="O28" s="60" t="s">
        <v>46</v>
      </c>
      <c r="P28" s="60" t="s">
        <v>1</v>
      </c>
    </row>
    <row r="29" spans="1:18" ht="15" customHeight="1">
      <c r="A29" s="83" t="s">
        <v>0</v>
      </c>
      <c r="B29" s="75" t="s">
        <v>6</v>
      </c>
      <c r="C29" s="47">
        <v>4101.2269999999999</v>
      </c>
      <c r="D29" s="47">
        <v>9084.1899999999914</v>
      </c>
      <c r="E29" s="47">
        <v>14039.826000000001</v>
      </c>
      <c r="F29" s="47">
        <v>6883.0440000000026</v>
      </c>
      <c r="G29" s="47">
        <v>2293.0070000000001</v>
      </c>
      <c r="H29" s="47">
        <v>3386.9179999999997</v>
      </c>
      <c r="I29" s="47">
        <v>7318.6300000000047</v>
      </c>
      <c r="J29" s="47">
        <v>2906.3959999999997</v>
      </c>
      <c r="K29" s="84">
        <f>SUM(C29:J29)</f>
        <v>50013.237999999998</v>
      </c>
      <c r="M29" s="99">
        <f t="shared" ref="M29" si="0">+P29-K29-N29</f>
        <v>10288.001999999999</v>
      </c>
      <c r="N29" s="99">
        <f>+'1.1.0'!D29</f>
        <v>1066.28</v>
      </c>
      <c r="O29" s="84">
        <f t="shared" ref="O29" si="1">+M29+N29</f>
        <v>11354.281999999999</v>
      </c>
      <c r="P29" s="84">
        <f>+'1.1.0'!E29</f>
        <v>61367.519999999997</v>
      </c>
      <c r="Q29" s="118"/>
    </row>
    <row r="30" spans="1:18" ht="15" customHeight="1">
      <c r="A30" s="83" t="s">
        <v>0</v>
      </c>
      <c r="B30" s="75" t="s">
        <v>7</v>
      </c>
      <c r="C30" s="47">
        <v>3234.3910000000014</v>
      </c>
      <c r="D30" s="47">
        <v>8223.2599999999948</v>
      </c>
      <c r="E30" s="47">
        <v>11103.880000000008</v>
      </c>
      <c r="F30" s="47">
        <v>5348.0560000000041</v>
      </c>
      <c r="G30" s="47">
        <v>2546.4399999999987</v>
      </c>
      <c r="H30" s="47">
        <v>3117.1679999999988</v>
      </c>
      <c r="I30" s="47">
        <v>6374.9099999999989</v>
      </c>
      <c r="J30" s="47">
        <v>2394.5230000000015</v>
      </c>
      <c r="K30" s="84">
        <f>SUM(C30:J30)</f>
        <v>42342.628000000004</v>
      </c>
      <c r="M30" s="99">
        <f t="shared" ref="M30" si="2">+P30-K30-N30</f>
        <v>8899.041999999994</v>
      </c>
      <c r="N30" s="99">
        <f>+'1.1.0'!D30</f>
        <v>1382.25</v>
      </c>
      <c r="O30" s="84">
        <f t="shared" ref="O30" si="3">+M30+N30</f>
        <v>10281.291999999994</v>
      </c>
      <c r="P30" s="84">
        <f>+'1.1.0'!E30</f>
        <v>52623.92</v>
      </c>
      <c r="Q30" s="118"/>
    </row>
    <row r="31" spans="1:18" ht="15" customHeight="1">
      <c r="A31" s="83" t="s">
        <v>0</v>
      </c>
      <c r="B31" s="75" t="s">
        <v>8</v>
      </c>
      <c r="C31" s="47">
        <v>2952.108000000002</v>
      </c>
      <c r="D31" s="47">
        <v>9863.9599999999955</v>
      </c>
      <c r="E31" s="47">
        <v>14757.867999999993</v>
      </c>
      <c r="F31" s="47">
        <v>5648.8140000000003</v>
      </c>
      <c r="G31" s="47">
        <v>2815.0899999999997</v>
      </c>
      <c r="H31" s="47">
        <v>3416.4180000000006</v>
      </c>
      <c r="I31" s="47">
        <v>7091.49</v>
      </c>
      <c r="J31" s="47">
        <v>2554.83</v>
      </c>
      <c r="K31" s="84">
        <f t="shared" ref="K31" si="4">SUM(C31:J31)</f>
        <v>49100.577999999987</v>
      </c>
      <c r="M31" s="99">
        <f t="shared" ref="M31" si="5">+P31-K31-N31</f>
        <v>11804.902000000009</v>
      </c>
      <c r="N31" s="99">
        <f>+'1.1.0'!D31</f>
        <v>1056.21</v>
      </c>
      <c r="O31" s="84">
        <f t="shared" ref="O31" si="6">+M31+N31</f>
        <v>12861.112000000008</v>
      </c>
      <c r="P31" s="84">
        <f>+'1.1.0'!E31</f>
        <v>61961.689999999995</v>
      </c>
      <c r="Q31" s="118"/>
    </row>
    <row r="32" spans="1:18" ht="15" customHeight="1">
      <c r="A32" s="83" t="s">
        <v>0</v>
      </c>
      <c r="B32" s="75" t="s">
        <v>9</v>
      </c>
      <c r="C32" s="47"/>
      <c r="D32" s="47"/>
      <c r="E32" s="47"/>
      <c r="F32" s="47"/>
      <c r="G32" s="47"/>
      <c r="H32" s="47"/>
      <c r="I32" s="47"/>
      <c r="J32" s="47"/>
      <c r="K32" s="84"/>
      <c r="M32" s="99"/>
      <c r="N32" s="99"/>
      <c r="O32" s="84"/>
      <c r="P32" s="84"/>
    </row>
    <row r="33" spans="1:19" ht="15" customHeight="1">
      <c r="B33" s="75" t="s">
        <v>10</v>
      </c>
      <c r="C33" s="47"/>
      <c r="D33" s="47"/>
      <c r="E33" s="47"/>
      <c r="F33" s="47"/>
      <c r="G33" s="47"/>
      <c r="H33" s="47"/>
      <c r="I33" s="47"/>
      <c r="J33" s="47"/>
      <c r="K33" s="84"/>
      <c r="M33" s="99"/>
      <c r="N33" s="99"/>
      <c r="O33" s="84"/>
      <c r="P33" s="84"/>
    </row>
    <row r="34" spans="1:19" ht="15" customHeight="1">
      <c r="B34" s="75" t="s">
        <v>11</v>
      </c>
      <c r="C34" s="47"/>
      <c r="D34" s="47"/>
      <c r="E34" s="47"/>
      <c r="F34" s="47"/>
      <c r="G34" s="47"/>
      <c r="H34" s="47"/>
      <c r="I34" s="47"/>
      <c r="J34" s="47"/>
      <c r="K34" s="84"/>
      <c r="M34" s="99"/>
      <c r="N34" s="99"/>
      <c r="O34" s="84"/>
      <c r="P34" s="84"/>
      <c r="R34" s="83" t="s">
        <v>0</v>
      </c>
    </row>
    <row r="35" spans="1:19" ht="15" customHeight="1">
      <c r="A35" s="83" t="s">
        <v>0</v>
      </c>
      <c r="B35" s="75" t="s">
        <v>12</v>
      </c>
      <c r="C35" s="47"/>
      <c r="D35" s="47"/>
      <c r="E35" s="47"/>
      <c r="F35" s="47"/>
      <c r="G35" s="47"/>
      <c r="H35" s="47"/>
      <c r="I35" s="47"/>
      <c r="J35" s="47"/>
      <c r="K35" s="84"/>
      <c r="M35" s="99"/>
      <c r="N35" s="99"/>
      <c r="O35" s="84"/>
      <c r="P35" s="84"/>
    </row>
    <row r="36" spans="1:19" ht="15" customHeight="1">
      <c r="B36" s="75" t="s">
        <v>13</v>
      </c>
      <c r="C36" s="47"/>
      <c r="D36" s="47"/>
      <c r="E36" s="47"/>
      <c r="F36" s="47"/>
      <c r="G36" s="47"/>
      <c r="H36" s="47"/>
      <c r="I36" s="47"/>
      <c r="J36" s="47"/>
      <c r="K36" s="84"/>
      <c r="M36" s="99"/>
      <c r="N36" s="99"/>
      <c r="O36" s="84"/>
      <c r="P36" s="84"/>
    </row>
    <row r="37" spans="1:19" ht="15" customHeight="1">
      <c r="B37" s="75" t="s">
        <v>14</v>
      </c>
      <c r="C37" s="47"/>
      <c r="D37" s="47"/>
      <c r="E37" s="47"/>
      <c r="F37" s="47"/>
      <c r="G37" s="47"/>
      <c r="H37" s="47"/>
      <c r="I37" s="47"/>
      <c r="J37" s="47"/>
      <c r="K37" s="84"/>
      <c r="M37" s="99"/>
      <c r="N37" s="99"/>
      <c r="O37" s="84"/>
      <c r="P37" s="84"/>
      <c r="S37" s="83" t="s">
        <v>0</v>
      </c>
    </row>
    <row r="38" spans="1:19">
      <c r="A38" s="83" t="s">
        <v>0</v>
      </c>
      <c r="B38" s="75" t="s">
        <v>15</v>
      </c>
      <c r="C38" s="47"/>
      <c r="D38" s="47"/>
      <c r="E38" s="47"/>
      <c r="F38" s="47"/>
      <c r="G38" s="47"/>
      <c r="H38" s="47"/>
      <c r="I38" s="47"/>
      <c r="J38" s="47"/>
      <c r="K38" s="84"/>
      <c r="M38" s="99"/>
      <c r="N38" s="99"/>
      <c r="O38" s="84"/>
      <c r="P38" s="84"/>
    </row>
    <row r="39" spans="1:19" ht="15" customHeight="1">
      <c r="B39" s="75" t="s">
        <v>16</v>
      </c>
      <c r="C39" s="47"/>
      <c r="D39" s="47"/>
      <c r="E39" s="47"/>
      <c r="F39" s="47"/>
      <c r="G39" s="47"/>
      <c r="H39" s="47"/>
      <c r="I39" s="47"/>
      <c r="J39" s="47"/>
      <c r="K39" s="84"/>
      <c r="M39" s="99"/>
      <c r="N39" s="99"/>
      <c r="O39" s="84"/>
      <c r="P39" s="84"/>
    </row>
    <row r="40" spans="1:19" ht="15" customHeight="1">
      <c r="A40" s="83" t="s">
        <v>0</v>
      </c>
      <c r="B40" s="75" t="s">
        <v>17</v>
      </c>
      <c r="C40" s="47"/>
      <c r="D40" s="47"/>
      <c r="E40" s="47"/>
      <c r="F40" s="47"/>
      <c r="G40" s="47"/>
      <c r="H40" s="47"/>
      <c r="I40" s="47"/>
      <c r="J40" s="47"/>
      <c r="K40" s="84"/>
      <c r="M40" s="99"/>
      <c r="N40" s="99"/>
      <c r="O40" s="84"/>
      <c r="P40" s="84"/>
    </row>
    <row r="41" spans="1:19" ht="15" customHeight="1">
      <c r="B41" s="86" t="s">
        <v>1</v>
      </c>
      <c r="C41" s="87">
        <f>SUM(C29:C40)</f>
        <v>10287.726000000002</v>
      </c>
      <c r="D41" s="87">
        <f t="shared" ref="D41:P41" si="7">SUM(D29:D40)</f>
        <v>27171.409999999982</v>
      </c>
      <c r="E41" s="87">
        <f t="shared" si="7"/>
        <v>39901.574000000001</v>
      </c>
      <c r="F41" s="87">
        <f t="shared" si="7"/>
        <v>17879.914000000004</v>
      </c>
      <c r="G41" s="87">
        <f t="shared" si="7"/>
        <v>7654.5369999999984</v>
      </c>
      <c r="H41" s="87">
        <f t="shared" si="7"/>
        <v>9920.503999999999</v>
      </c>
      <c r="I41" s="87">
        <f t="shared" si="7"/>
        <v>20785.030000000006</v>
      </c>
      <c r="J41" s="87">
        <f t="shared" si="7"/>
        <v>7855.7490000000016</v>
      </c>
      <c r="K41" s="87">
        <f t="shared" si="7"/>
        <v>141456.44399999999</v>
      </c>
      <c r="M41" s="87">
        <f t="shared" si="7"/>
        <v>30991.946000000004</v>
      </c>
      <c r="N41" s="87">
        <f>SUM(N29:N40)</f>
        <v>3504.74</v>
      </c>
      <c r="O41" s="87">
        <f>SUM(O29:O40)</f>
        <v>34496.686000000002</v>
      </c>
      <c r="P41" s="87">
        <f t="shared" si="7"/>
        <v>175953.13</v>
      </c>
    </row>
    <row r="42" spans="1:19" ht="15" customHeight="1">
      <c r="B42" s="90" t="s">
        <v>37</v>
      </c>
      <c r="C42" s="91">
        <f>+C41/$K$41</f>
        <v>7.2727163988372298E-2</v>
      </c>
      <c r="D42" s="91">
        <f t="shared" ref="D42:J42" si="8">+D41/$K$41</f>
        <v>0.19208322527887089</v>
      </c>
      <c r="E42" s="91">
        <f t="shared" si="8"/>
        <v>0.28207675007014882</v>
      </c>
      <c r="F42" s="91">
        <f t="shared" si="8"/>
        <v>0.12639872383615133</v>
      </c>
      <c r="G42" s="91">
        <f t="shared" si="8"/>
        <v>5.4112324497567595E-2</v>
      </c>
      <c r="H42" s="91">
        <f t="shared" si="8"/>
        <v>7.0131156414479076E-2</v>
      </c>
      <c r="I42" s="91">
        <f t="shared" si="8"/>
        <v>0.14693590063666528</v>
      </c>
      <c r="J42" s="91">
        <f t="shared" si="8"/>
        <v>5.5534755277744735E-2</v>
      </c>
      <c r="K42" s="92">
        <f>SUM(C42:J42)</f>
        <v>1</v>
      </c>
      <c r="M42" s="91"/>
      <c r="N42" s="91"/>
      <c r="O42" s="91"/>
      <c r="P42" s="92"/>
    </row>
    <row r="43" spans="1:19" ht="15" customHeight="1">
      <c r="C43" s="45"/>
      <c r="D43" s="45"/>
      <c r="E43" s="45"/>
      <c r="F43" s="45"/>
      <c r="G43" s="45"/>
      <c r="H43" s="45"/>
      <c r="I43" s="45"/>
      <c r="J43" s="45"/>
    </row>
    <row r="44" spans="1:19" ht="42.75">
      <c r="B44" s="101">
        <v>2017</v>
      </c>
      <c r="C44" s="102" t="s">
        <v>93</v>
      </c>
      <c r="D44" s="102" t="s">
        <v>30</v>
      </c>
      <c r="E44" s="102" t="s">
        <v>31</v>
      </c>
      <c r="F44" s="102" t="s">
        <v>32</v>
      </c>
      <c r="G44" s="102" t="s">
        <v>33</v>
      </c>
      <c r="H44" s="102" t="s">
        <v>94</v>
      </c>
      <c r="I44" s="102" t="s">
        <v>35</v>
      </c>
      <c r="J44" s="102" t="s">
        <v>36</v>
      </c>
      <c r="K44" s="102" t="s">
        <v>45</v>
      </c>
      <c r="M44" s="59" t="s">
        <v>44</v>
      </c>
      <c r="N44" s="59" t="s">
        <v>43</v>
      </c>
      <c r="O44" s="59" t="s">
        <v>46</v>
      </c>
      <c r="P44" s="59" t="s">
        <v>1</v>
      </c>
    </row>
    <row r="45" spans="1:19" ht="15" customHeight="1">
      <c r="B45" s="75" t="s">
        <v>6</v>
      </c>
      <c r="C45" s="47">
        <v>3428.9249999999993</v>
      </c>
      <c r="D45" s="47">
        <v>8990.527</v>
      </c>
      <c r="E45" s="47">
        <v>13401.702000000005</v>
      </c>
      <c r="F45" s="47">
        <v>5938.3030000000035</v>
      </c>
      <c r="G45" s="47">
        <v>2823.3369999999986</v>
      </c>
      <c r="H45" s="47">
        <v>3862.451</v>
      </c>
      <c r="I45" s="47">
        <v>6844.5960000000005</v>
      </c>
      <c r="J45" s="47">
        <v>2571.2990000000013</v>
      </c>
      <c r="K45" s="105">
        <f t="shared" ref="K45:K56" si="9">SUM(C45:J45)</f>
        <v>47861.14</v>
      </c>
      <c r="M45" s="99">
        <f t="shared" ref="M45:M56" si="10">+P45-K45-N45</f>
        <v>8309.4899999999943</v>
      </c>
      <c r="N45" s="99">
        <f>+'1.1.0'!D46</f>
        <v>1071.3399999999999</v>
      </c>
      <c r="O45" s="105">
        <f t="shared" ref="O45:O56" si="11">+M45+N45</f>
        <v>9380.8299999999945</v>
      </c>
      <c r="P45" s="105">
        <f>+'1.1.0'!E46</f>
        <v>57241.969999999994</v>
      </c>
    </row>
    <row r="46" spans="1:19" ht="15" customHeight="1">
      <c r="B46" s="75" t="s">
        <v>7</v>
      </c>
      <c r="C46" s="47">
        <v>2892.1219999999994</v>
      </c>
      <c r="D46" s="47">
        <v>8048.7810000000027</v>
      </c>
      <c r="E46" s="47">
        <v>10648.825999999997</v>
      </c>
      <c r="F46" s="47">
        <v>4812.8899999999985</v>
      </c>
      <c r="G46" s="47">
        <v>2364.6270000000004</v>
      </c>
      <c r="H46" s="47">
        <v>3036.9169999999999</v>
      </c>
      <c r="I46" s="47">
        <v>5622.8649999999998</v>
      </c>
      <c r="J46" s="47">
        <v>2163.8599999999983</v>
      </c>
      <c r="K46" s="105">
        <f t="shared" si="9"/>
        <v>39590.887999999999</v>
      </c>
      <c r="M46" s="99">
        <f t="shared" si="10"/>
        <v>7369.3520000000008</v>
      </c>
      <c r="N46" s="99">
        <f>+'1.1.0'!D47</f>
        <v>1021.15</v>
      </c>
      <c r="O46" s="105">
        <f t="shared" si="11"/>
        <v>8390.5020000000004</v>
      </c>
      <c r="P46" s="105">
        <f>+'1.1.0'!E47</f>
        <v>47981.39</v>
      </c>
    </row>
    <row r="47" spans="1:19" ht="15" customHeight="1">
      <c r="B47" s="75" t="s">
        <v>8</v>
      </c>
      <c r="C47" s="47">
        <v>3734.8350000000009</v>
      </c>
      <c r="D47" s="47">
        <v>9547.7910000000011</v>
      </c>
      <c r="E47" s="47">
        <v>12755.207000000002</v>
      </c>
      <c r="F47" s="47">
        <v>5529.9180000000006</v>
      </c>
      <c r="G47" s="47">
        <v>3065.5310000000004</v>
      </c>
      <c r="H47" s="47">
        <v>3621.8829999999998</v>
      </c>
      <c r="I47" s="47">
        <v>6982.1590000000033</v>
      </c>
      <c r="J47" s="47">
        <v>2542.6920000000009</v>
      </c>
      <c r="K47" s="105">
        <f t="shared" si="9"/>
        <v>47780.016000000011</v>
      </c>
      <c r="M47" s="99">
        <f t="shared" si="10"/>
        <v>8686.6239999999925</v>
      </c>
      <c r="N47" s="99">
        <f>+'1.1.0'!D48</f>
        <v>1109.6600000000001</v>
      </c>
      <c r="O47" s="105">
        <f t="shared" si="11"/>
        <v>9796.2839999999924</v>
      </c>
      <c r="P47" s="105">
        <f>+'1.1.0'!E48</f>
        <v>57576.3</v>
      </c>
    </row>
    <row r="48" spans="1:19" ht="15" customHeight="1">
      <c r="B48" s="75" t="s">
        <v>9</v>
      </c>
      <c r="C48" s="47">
        <v>3841.1675517277931</v>
      </c>
      <c r="D48" s="47">
        <v>10155.797569360349</v>
      </c>
      <c r="E48" s="47">
        <v>14059.134245955944</v>
      </c>
      <c r="F48" s="47">
        <v>6219.0939869101949</v>
      </c>
      <c r="G48" s="47">
        <v>3152.6878678914072</v>
      </c>
      <c r="H48" s="47">
        <v>4018.9302086861799</v>
      </c>
      <c r="I48" s="47">
        <v>7429.4079064805992</v>
      </c>
      <c r="J48" s="47">
        <v>2780.0092629875403</v>
      </c>
      <c r="K48" s="105">
        <f t="shared" si="9"/>
        <v>51656.228600000009</v>
      </c>
      <c r="M48" s="99">
        <f t="shared" si="10"/>
        <v>9348.8913999999968</v>
      </c>
      <c r="N48" s="99">
        <f>+'1.1.0'!D49</f>
        <v>1231.3</v>
      </c>
      <c r="O48" s="105">
        <f t="shared" si="11"/>
        <v>10580.191399999996</v>
      </c>
      <c r="P48" s="105">
        <f>+'1.1.0'!E49</f>
        <v>62236.420000000006</v>
      </c>
    </row>
    <row r="49" spans="2:16" ht="15" customHeight="1">
      <c r="B49" s="75" t="s">
        <v>10</v>
      </c>
      <c r="C49" s="47">
        <v>3037.8770000000004</v>
      </c>
      <c r="D49" s="47">
        <v>9182.8700000000026</v>
      </c>
      <c r="E49" s="47">
        <v>12892.508000000005</v>
      </c>
      <c r="F49" s="47">
        <v>6093.36</v>
      </c>
      <c r="G49" s="47">
        <v>2879.3400000000011</v>
      </c>
      <c r="H49" s="47">
        <v>3776.5550000000007</v>
      </c>
      <c r="I49" s="47">
        <v>8125.0539999999974</v>
      </c>
      <c r="J49" s="47">
        <v>2598.1800000000003</v>
      </c>
      <c r="K49" s="105">
        <f t="shared" si="9"/>
        <v>48585.744000000006</v>
      </c>
      <c r="L49" s="83" t="s">
        <v>0</v>
      </c>
      <c r="M49" s="99">
        <f t="shared" si="10"/>
        <v>14251.725999999995</v>
      </c>
      <c r="N49" s="99">
        <f>+'1.1.0'!D50</f>
        <v>1307.43</v>
      </c>
      <c r="O49" s="105">
        <f t="shared" si="11"/>
        <v>15559.155999999995</v>
      </c>
      <c r="P49" s="105">
        <f>+'1.1.0'!E50</f>
        <v>64144.9</v>
      </c>
    </row>
    <row r="50" spans="2:16" ht="15" customHeight="1">
      <c r="B50" s="75" t="s">
        <v>11</v>
      </c>
      <c r="C50" s="47">
        <v>3605.579999999999</v>
      </c>
      <c r="D50" s="47">
        <v>9059.0753500000028</v>
      </c>
      <c r="E50" s="47">
        <v>12989.155580000002</v>
      </c>
      <c r="F50" s="47">
        <v>6323.9169999999958</v>
      </c>
      <c r="G50" s="47">
        <v>2801.686999999999</v>
      </c>
      <c r="H50" s="47">
        <v>3599.96405</v>
      </c>
      <c r="I50" s="47">
        <v>7428.704809999992</v>
      </c>
      <c r="J50" s="47">
        <v>2665.5910000000008</v>
      </c>
      <c r="K50" s="105">
        <f t="shared" si="9"/>
        <v>48473.67478999999</v>
      </c>
      <c r="M50" s="99">
        <f t="shared" si="10"/>
        <v>9824.1052100000106</v>
      </c>
      <c r="N50" s="99">
        <f>+'1.1.0'!D51</f>
        <v>1408.4</v>
      </c>
      <c r="O50" s="105">
        <f t="shared" si="11"/>
        <v>11232.50521000001</v>
      </c>
      <c r="P50" s="105">
        <f>+'1.1.0'!E51</f>
        <v>59706.18</v>
      </c>
    </row>
    <row r="51" spans="2:16" ht="15" customHeight="1">
      <c r="B51" s="75" t="s">
        <v>12</v>
      </c>
      <c r="C51" s="47">
        <v>3597.6840000000011</v>
      </c>
      <c r="D51" s="47">
        <v>9039.9149999999936</v>
      </c>
      <c r="E51" s="47">
        <v>12663.061960000003</v>
      </c>
      <c r="F51" s="47">
        <v>6413.759</v>
      </c>
      <c r="G51" s="47">
        <v>2684.5820000000003</v>
      </c>
      <c r="H51" s="47">
        <v>3464.603000000001</v>
      </c>
      <c r="I51" s="47">
        <v>7171.181999999998</v>
      </c>
      <c r="J51" s="47">
        <v>2521.6439999999998</v>
      </c>
      <c r="K51" s="105">
        <f t="shared" si="9"/>
        <v>47556.430960000005</v>
      </c>
      <c r="M51" s="99">
        <f t="shared" si="10"/>
        <v>9282.7190399999927</v>
      </c>
      <c r="N51" s="99">
        <f>+'1.1.0'!D52</f>
        <v>1390.52</v>
      </c>
      <c r="O51" s="105">
        <f t="shared" si="11"/>
        <v>10673.239039999993</v>
      </c>
      <c r="P51" s="105">
        <f>+'1.1.0'!E52</f>
        <v>58229.67</v>
      </c>
    </row>
    <row r="52" spans="2:16" ht="15" customHeight="1">
      <c r="B52" s="75" t="s">
        <v>13</v>
      </c>
      <c r="C52" s="47">
        <v>3389.3849900000005</v>
      </c>
      <c r="D52" s="47">
        <v>9000.8269999999975</v>
      </c>
      <c r="E52" s="47">
        <v>12569.415000000001</v>
      </c>
      <c r="F52" s="47">
        <v>6461.4039999999986</v>
      </c>
      <c r="G52" s="47">
        <v>2693.2700000000013</v>
      </c>
      <c r="H52" s="47">
        <v>3447.7369999999987</v>
      </c>
      <c r="I52" s="47">
        <v>7166.3222499999993</v>
      </c>
      <c r="J52" s="47">
        <v>2514.1349999999989</v>
      </c>
      <c r="K52" s="105">
        <f t="shared" si="9"/>
        <v>47242.495239999997</v>
      </c>
      <c r="M52" s="99">
        <f t="shared" si="10"/>
        <v>9208.1047600000056</v>
      </c>
      <c r="N52" s="99">
        <f>+'1.1.0'!D53</f>
        <v>1490.16</v>
      </c>
      <c r="O52" s="105">
        <f t="shared" si="11"/>
        <v>10698.264760000005</v>
      </c>
      <c r="P52" s="105">
        <f>+'1.1.0'!E53</f>
        <v>57940.76</v>
      </c>
    </row>
    <row r="53" spans="2:16" ht="15" customHeight="1">
      <c r="B53" s="75" t="s">
        <v>14</v>
      </c>
      <c r="C53" s="47">
        <v>3687.4749999999995</v>
      </c>
      <c r="D53" s="47">
        <v>8019.7699999999986</v>
      </c>
      <c r="E53" s="47">
        <v>12605.141000000003</v>
      </c>
      <c r="F53" s="47">
        <v>6301.8450000000012</v>
      </c>
      <c r="G53" s="47">
        <v>2542.83</v>
      </c>
      <c r="H53" s="47">
        <v>3409.2529999999992</v>
      </c>
      <c r="I53" s="47">
        <v>6737.2950000000001</v>
      </c>
      <c r="J53" s="47">
        <v>2480.4479999999999</v>
      </c>
      <c r="K53" s="105">
        <f t="shared" si="9"/>
        <v>45784.056999999993</v>
      </c>
      <c r="M53" s="99">
        <f t="shared" si="10"/>
        <v>8943.1330000000071</v>
      </c>
      <c r="N53" s="99">
        <f>+'1.1.0'!D54</f>
        <v>1549.49</v>
      </c>
      <c r="O53" s="105">
        <f t="shared" si="11"/>
        <v>10492.623000000007</v>
      </c>
      <c r="P53" s="105">
        <f>+'1.1.0'!E54</f>
        <v>56276.68</v>
      </c>
    </row>
    <row r="54" spans="2:16" ht="15" customHeight="1">
      <c r="B54" s="75" t="s">
        <v>15</v>
      </c>
      <c r="C54" s="47">
        <v>3859.6950000000002</v>
      </c>
      <c r="D54" s="47">
        <v>8743.6799999999985</v>
      </c>
      <c r="E54" s="47">
        <v>13341.579999999998</v>
      </c>
      <c r="F54" s="47">
        <v>6644.9620000000032</v>
      </c>
      <c r="G54" s="47">
        <v>2341.5699999999997</v>
      </c>
      <c r="H54" s="47">
        <v>3091.3929999999991</v>
      </c>
      <c r="I54" s="47">
        <v>6860.38</v>
      </c>
      <c r="J54" s="47">
        <v>2708.1060000000007</v>
      </c>
      <c r="K54" s="105">
        <f t="shared" si="9"/>
        <v>47591.365999999987</v>
      </c>
      <c r="M54" s="99">
        <f t="shared" si="10"/>
        <v>9340.3540000000121</v>
      </c>
      <c r="N54" s="99">
        <f>+'1.1.0'!D55</f>
        <v>1314.03</v>
      </c>
      <c r="O54" s="105">
        <f t="shared" si="11"/>
        <v>10654.384000000013</v>
      </c>
      <c r="P54" s="105">
        <f>+'1.1.0'!E55</f>
        <v>58245.75</v>
      </c>
    </row>
    <row r="55" spans="2:16" ht="15" customHeight="1">
      <c r="B55" s="75" t="s">
        <v>16</v>
      </c>
      <c r="C55" s="47">
        <v>3752.0960000000005</v>
      </c>
      <c r="D55" s="47">
        <v>7597.8469999999998</v>
      </c>
      <c r="E55" s="47">
        <v>12444.518999999997</v>
      </c>
      <c r="F55" s="47">
        <v>6419.9680000000026</v>
      </c>
      <c r="G55" s="47">
        <v>2150.4070000000002</v>
      </c>
      <c r="H55" s="47">
        <v>2797.9689999999996</v>
      </c>
      <c r="I55" s="47">
        <v>6315.1899999999987</v>
      </c>
      <c r="J55" s="47">
        <v>2467.3199999999988</v>
      </c>
      <c r="K55" s="105">
        <f t="shared" si="9"/>
        <v>43945.315999999999</v>
      </c>
      <c r="M55" s="99">
        <f t="shared" si="10"/>
        <v>8961.4940000000006</v>
      </c>
      <c r="N55" s="99">
        <f>+'1.1.0'!D56</f>
        <v>1289.47</v>
      </c>
      <c r="O55" s="105">
        <f t="shared" si="11"/>
        <v>10250.964</v>
      </c>
      <c r="P55" s="105">
        <f>+'1.1.0'!E56</f>
        <v>54196.28</v>
      </c>
    </row>
    <row r="56" spans="2:16" ht="15" customHeight="1">
      <c r="B56" s="75" t="s">
        <v>17</v>
      </c>
      <c r="C56" s="47">
        <v>3907.0300000000007</v>
      </c>
      <c r="D56" s="47">
        <v>8300.5799999999981</v>
      </c>
      <c r="E56" s="47">
        <v>12028.948999999982</v>
      </c>
      <c r="F56" s="47">
        <v>6588.0659999999989</v>
      </c>
      <c r="G56" s="47">
        <v>2579.7700000000023</v>
      </c>
      <c r="H56" s="47">
        <v>3290.1260000000011</v>
      </c>
      <c r="I56" s="47">
        <v>6786.9099999999989</v>
      </c>
      <c r="J56" s="47">
        <v>2778.5459999999994</v>
      </c>
      <c r="K56" s="105">
        <f t="shared" si="9"/>
        <v>46259.976999999984</v>
      </c>
      <c r="M56" s="99">
        <f t="shared" si="10"/>
        <v>10396.973000000016</v>
      </c>
      <c r="N56" s="99">
        <f>+'1.1.0'!D57</f>
        <v>1218.6600000000001</v>
      </c>
      <c r="O56" s="105">
        <f t="shared" si="11"/>
        <v>11615.633000000016</v>
      </c>
      <c r="P56" s="105">
        <f>+'1.1.0'!E57</f>
        <v>57875.61</v>
      </c>
    </row>
    <row r="57" spans="2:16" ht="15" customHeight="1">
      <c r="B57" s="103" t="s">
        <v>1</v>
      </c>
      <c r="C57" s="104">
        <f>SUM(C45:C56)</f>
        <v>42733.871541727785</v>
      </c>
      <c r="D57" s="104">
        <f t="shared" ref="D57:K57" si="12">SUM(D45:D56)</f>
        <v>105687.46091936035</v>
      </c>
      <c r="E57" s="104">
        <f t="shared" si="12"/>
        <v>152399.19878595596</v>
      </c>
      <c r="F57" s="104">
        <f t="shared" si="12"/>
        <v>73747.485986910207</v>
      </c>
      <c r="G57" s="104">
        <f t="shared" si="12"/>
        <v>32079.638867891408</v>
      </c>
      <c r="H57" s="104">
        <f t="shared" si="12"/>
        <v>41417.781258686176</v>
      </c>
      <c r="I57" s="104">
        <f t="shared" si="12"/>
        <v>83470.065966480601</v>
      </c>
      <c r="J57" s="104">
        <f t="shared" si="12"/>
        <v>30791.830262987536</v>
      </c>
      <c r="K57" s="104">
        <f t="shared" si="12"/>
        <v>562327.33358999994</v>
      </c>
      <c r="M57" s="104">
        <f t="shared" ref="M57" si="13">SUM(M45:M56)</f>
        <v>113922.96641000001</v>
      </c>
      <c r="N57" s="104">
        <f>SUM(N45:N56)</f>
        <v>15401.61</v>
      </c>
      <c r="O57" s="104">
        <f>SUM(O45:O56)</f>
        <v>129324.57641000002</v>
      </c>
      <c r="P57" s="104">
        <f t="shared" ref="P57" si="14">SUM(P45:P56)</f>
        <v>691651.91</v>
      </c>
    </row>
    <row r="58" spans="2:16" ht="15" customHeight="1">
      <c r="B58" s="90" t="s">
        <v>37</v>
      </c>
      <c r="C58" s="91">
        <f>+C57/$K$57</f>
        <v>7.5994654694992295E-2</v>
      </c>
      <c r="D58" s="91">
        <f t="shared" ref="D58:K58" si="15">+D57/$K$57</f>
        <v>0.18794651194462197</v>
      </c>
      <c r="E58" s="91">
        <f t="shared" si="15"/>
        <v>0.27101510042738236</v>
      </c>
      <c r="F58" s="91">
        <f t="shared" si="15"/>
        <v>0.13114689893534581</v>
      </c>
      <c r="G58" s="91">
        <f t="shared" si="15"/>
        <v>5.7047980689626382E-2</v>
      </c>
      <c r="H58" s="91">
        <f t="shared" si="15"/>
        <v>7.3654220210615642E-2</v>
      </c>
      <c r="I58" s="91">
        <f t="shared" si="15"/>
        <v>0.14843679291488912</v>
      </c>
      <c r="J58" s="91">
        <f t="shared" si="15"/>
        <v>5.4757840182526593E-2</v>
      </c>
      <c r="K58" s="91">
        <f t="shared" si="15"/>
        <v>1</v>
      </c>
      <c r="M58" s="90"/>
      <c r="N58" s="90"/>
      <c r="O58" s="90"/>
      <c r="P58" s="90"/>
    </row>
    <row r="59" spans="2:16" ht="15" customHeight="1">
      <c r="C59" s="45"/>
      <c r="D59" s="45"/>
      <c r="E59" s="45"/>
      <c r="F59" s="45"/>
      <c r="G59" s="45"/>
      <c r="H59" s="45"/>
      <c r="I59" s="45"/>
      <c r="J59" s="45"/>
    </row>
    <row r="60" spans="2:16" ht="42.75">
      <c r="B60" s="106">
        <v>2016</v>
      </c>
      <c r="C60" s="107" t="s">
        <v>93</v>
      </c>
      <c r="D60" s="107" t="s">
        <v>30</v>
      </c>
      <c r="E60" s="107" t="s">
        <v>31</v>
      </c>
      <c r="F60" s="107" t="s">
        <v>32</v>
      </c>
      <c r="G60" s="107" t="s">
        <v>33</v>
      </c>
      <c r="H60" s="107" t="s">
        <v>94</v>
      </c>
      <c r="I60" s="107" t="s">
        <v>35</v>
      </c>
      <c r="J60" s="107" t="s">
        <v>36</v>
      </c>
      <c r="K60" s="107" t="s">
        <v>45</v>
      </c>
      <c r="M60" s="5" t="s">
        <v>44</v>
      </c>
      <c r="N60" s="5" t="s">
        <v>43</v>
      </c>
      <c r="O60" s="5" t="s">
        <v>46</v>
      </c>
      <c r="P60" s="5" t="s">
        <v>1</v>
      </c>
    </row>
    <row r="61" spans="2:16" ht="15" customHeight="1">
      <c r="B61" s="75" t="s">
        <v>6</v>
      </c>
      <c r="C61" s="47">
        <v>3536.1729999999998</v>
      </c>
      <c r="D61" s="47">
        <v>9668.536999999993</v>
      </c>
      <c r="E61" s="47">
        <v>12834.740000000014</v>
      </c>
      <c r="F61" s="47">
        <v>6477.4770000000008</v>
      </c>
      <c r="G61" s="47">
        <v>2744.0070000000001</v>
      </c>
      <c r="H61" s="47">
        <v>3598.1949999999988</v>
      </c>
      <c r="I61" s="47">
        <v>6326.6630000000005</v>
      </c>
      <c r="J61" s="47">
        <v>2387.6680000000006</v>
      </c>
      <c r="K61" s="110">
        <f t="shared" ref="K61:K72" si="16">SUM(C61:J61)</f>
        <v>47573.46</v>
      </c>
      <c r="M61" s="99">
        <f t="shared" ref="M61:M72" si="17">+P61-K61-N61</f>
        <v>8680.2360000000281</v>
      </c>
      <c r="N61" s="99">
        <f>+'1.1.0'!D63</f>
        <v>930.6350000000001</v>
      </c>
      <c r="O61" s="110">
        <f>+M61+N61</f>
        <v>9610.8710000000283</v>
      </c>
      <c r="P61" s="110">
        <f>+'1.1.0'!E63</f>
        <v>57184.331000000027</v>
      </c>
    </row>
    <row r="62" spans="2:16" ht="15" customHeight="1">
      <c r="B62" s="75" t="s">
        <v>7</v>
      </c>
      <c r="C62" s="47">
        <v>3276.905999999999</v>
      </c>
      <c r="D62" s="47">
        <v>8440.7240000000074</v>
      </c>
      <c r="E62" s="47">
        <v>12048.08400000001</v>
      </c>
      <c r="F62" s="47">
        <v>5825.3609999999981</v>
      </c>
      <c r="G62" s="47">
        <v>2672.4189999999994</v>
      </c>
      <c r="H62" s="47">
        <v>3248.282999999999</v>
      </c>
      <c r="I62" s="47">
        <v>6175.1479999999974</v>
      </c>
      <c r="J62" s="47">
        <v>2324.3010000000004</v>
      </c>
      <c r="K62" s="110">
        <f t="shared" si="16"/>
        <v>44011.226000000002</v>
      </c>
      <c r="M62" s="99">
        <f t="shared" si="17"/>
        <v>7728.8950000000241</v>
      </c>
      <c r="N62" s="99">
        <f>+'1.1.0'!D64</f>
        <v>875.91999999999985</v>
      </c>
      <c r="O62" s="110">
        <f>+M62+N62</f>
        <v>8604.8150000000242</v>
      </c>
      <c r="P62" s="110">
        <f>+'1.1.0'!E64</f>
        <v>52616.041000000027</v>
      </c>
    </row>
    <row r="63" spans="2:16" ht="15" customHeight="1">
      <c r="B63" s="75" t="s">
        <v>8</v>
      </c>
      <c r="C63" s="47">
        <v>3681.3970000000008</v>
      </c>
      <c r="D63" s="47">
        <v>9702.9020000000019</v>
      </c>
      <c r="E63" s="47">
        <v>14129.211999999987</v>
      </c>
      <c r="F63" s="47">
        <v>6814.6319999999969</v>
      </c>
      <c r="G63" s="47">
        <v>3037.9180000000001</v>
      </c>
      <c r="H63" s="47">
        <v>3777.9819999999982</v>
      </c>
      <c r="I63" s="47">
        <v>6758.0370000000039</v>
      </c>
      <c r="J63" s="47">
        <v>2806.6440000000011</v>
      </c>
      <c r="K63" s="110">
        <f t="shared" si="16"/>
        <v>50708.723999999987</v>
      </c>
      <c r="M63" s="99">
        <f t="shared" si="17"/>
        <v>8873.6450000000059</v>
      </c>
      <c r="N63" s="99">
        <f>+'1.1.0'!D65</f>
        <v>1031.366</v>
      </c>
      <c r="O63" s="110">
        <f>+M63+N63</f>
        <v>9905.0110000000059</v>
      </c>
      <c r="P63" s="110">
        <f>+'1.1.0'!E65</f>
        <v>60613.734999999993</v>
      </c>
    </row>
    <row r="64" spans="2:16" ht="15" customHeight="1">
      <c r="B64" s="75" t="s">
        <v>9</v>
      </c>
      <c r="C64" s="47">
        <v>3511.9970000000003</v>
      </c>
      <c r="D64" s="47">
        <v>9396.5450000000055</v>
      </c>
      <c r="E64" s="47">
        <v>13268.504999999954</v>
      </c>
      <c r="F64" s="47">
        <v>6555.793999999999</v>
      </c>
      <c r="G64" s="47">
        <v>2963.8690000000006</v>
      </c>
      <c r="H64" s="47">
        <v>3708.9279999999999</v>
      </c>
      <c r="I64" s="47">
        <v>6757.8380000000034</v>
      </c>
      <c r="J64" s="47">
        <v>2889.1629999999996</v>
      </c>
      <c r="K64" s="110">
        <f t="shared" si="16"/>
        <v>49052.638999999959</v>
      </c>
      <c r="M64" s="99">
        <f t="shared" si="17"/>
        <v>8751.1729999998261</v>
      </c>
      <c r="N64" s="99">
        <f>+'1.1.0'!D66</f>
        <v>989.24000000000024</v>
      </c>
      <c r="O64" s="110">
        <f t="shared" ref="O64:O72" si="18">+M64+N64</f>
        <v>9740.4129999998258</v>
      </c>
      <c r="P64" s="110">
        <f>+'1.1.0'!E66</f>
        <v>58793.051999999785</v>
      </c>
    </row>
    <row r="65" spans="2:16" ht="15" customHeight="1">
      <c r="B65" s="75" t="s">
        <v>10</v>
      </c>
      <c r="C65" s="47">
        <v>3562.1305099999995</v>
      </c>
      <c r="D65" s="47">
        <v>9349.8290000000034</v>
      </c>
      <c r="E65" s="47">
        <v>12392.330999999987</v>
      </c>
      <c r="F65" s="47">
        <v>6695.9099999999962</v>
      </c>
      <c r="G65" s="47">
        <v>2917.2350000000006</v>
      </c>
      <c r="H65" s="47">
        <v>3720.081000000001</v>
      </c>
      <c r="I65" s="47">
        <v>6562.2200000000039</v>
      </c>
      <c r="J65" s="47">
        <v>2748.3649999999989</v>
      </c>
      <c r="K65" s="110">
        <f t="shared" si="16"/>
        <v>47948.101509999986</v>
      </c>
      <c r="M65" s="99">
        <f t="shared" si="17"/>
        <v>8790.8819999999778</v>
      </c>
      <c r="N65" s="99">
        <f>+'1.1.0'!D67</f>
        <v>1010.0060000000001</v>
      </c>
      <c r="O65" s="110">
        <f t="shared" si="18"/>
        <v>9800.8879999999772</v>
      </c>
      <c r="P65" s="110">
        <f>+'1.1.0'!E67</f>
        <v>57748.989509999963</v>
      </c>
    </row>
    <row r="66" spans="2:16" ht="15" customHeight="1">
      <c r="B66" s="75" t="s">
        <v>11</v>
      </c>
      <c r="C66" s="47">
        <v>3388.6960000000017</v>
      </c>
      <c r="D66" s="47">
        <v>9095.8730000000032</v>
      </c>
      <c r="E66" s="47">
        <v>12175.714000000011</v>
      </c>
      <c r="F66" s="47">
        <v>6617.3759999999975</v>
      </c>
      <c r="G66" s="47">
        <v>2619.9670000000019</v>
      </c>
      <c r="H66" s="47">
        <v>3386.8030000000003</v>
      </c>
      <c r="I66" s="47">
        <v>6418.3319999999985</v>
      </c>
      <c r="J66" s="47">
        <v>2414.472999999999</v>
      </c>
      <c r="K66" s="110">
        <f t="shared" si="16"/>
        <v>46117.234000000011</v>
      </c>
      <c r="M66" s="99">
        <f t="shared" si="17"/>
        <v>7915.7705399999559</v>
      </c>
      <c r="N66" s="99">
        <f>+'1.1.0'!D68</f>
        <v>920.61400000000003</v>
      </c>
      <c r="O66" s="110">
        <f t="shared" si="18"/>
        <v>8836.3845399999555</v>
      </c>
      <c r="P66" s="110">
        <f>+'1.1.0'!E68</f>
        <v>54953.618539999967</v>
      </c>
    </row>
    <row r="67" spans="2:16" ht="15" customHeight="1">
      <c r="B67" s="75" t="s">
        <v>12</v>
      </c>
      <c r="C67" s="47">
        <v>3218.5539999999992</v>
      </c>
      <c r="D67" s="47">
        <v>8599.4760000000024</v>
      </c>
      <c r="E67" s="47">
        <v>11856.209999999997</v>
      </c>
      <c r="F67" s="47">
        <v>6104.6879999999983</v>
      </c>
      <c r="G67" s="47">
        <v>2483.1500000000005</v>
      </c>
      <c r="H67" s="47">
        <v>3433.0879999999997</v>
      </c>
      <c r="I67" s="47">
        <v>6157.011999999997</v>
      </c>
      <c r="J67" s="47">
        <v>2311.1180000000008</v>
      </c>
      <c r="K67" s="110">
        <f t="shared" si="16"/>
        <v>44163.295999999995</v>
      </c>
      <c r="M67" s="99">
        <f t="shared" si="17"/>
        <v>7280.3569999999117</v>
      </c>
      <c r="N67" s="99">
        <f>+'1.1.0'!D69</f>
        <v>901.53300000000013</v>
      </c>
      <c r="O67" s="110">
        <f t="shared" si="18"/>
        <v>8181.8899999999121</v>
      </c>
      <c r="P67" s="110">
        <f>+'1.1.0'!E69</f>
        <v>52345.185999999907</v>
      </c>
    </row>
    <row r="68" spans="2:16" ht="15" customHeight="1">
      <c r="B68" s="75" t="s">
        <v>13</v>
      </c>
      <c r="C68" s="47">
        <v>3527.0479999999998</v>
      </c>
      <c r="D68" s="47">
        <v>8751.0139999999956</v>
      </c>
      <c r="E68" s="47">
        <v>12105.043999999991</v>
      </c>
      <c r="F68" s="47">
        <v>5898.7139999999981</v>
      </c>
      <c r="G68" s="47">
        <v>2627.0600000000013</v>
      </c>
      <c r="H68" s="47">
        <v>3580.5060000000012</v>
      </c>
      <c r="I68" s="47">
        <v>6228.2250000000004</v>
      </c>
      <c r="J68" s="47">
        <v>2322.7900000000009</v>
      </c>
      <c r="K68" s="110">
        <f t="shared" si="16"/>
        <v>45040.400999999991</v>
      </c>
      <c r="L68" s="83" t="s">
        <v>0</v>
      </c>
      <c r="M68" s="99">
        <f t="shared" si="17"/>
        <v>6810.9020000000201</v>
      </c>
      <c r="N68" s="99">
        <f>+'1.1.0'!D70</f>
        <v>998.4670000000001</v>
      </c>
      <c r="O68" s="110">
        <f t="shared" si="18"/>
        <v>7809.3690000000206</v>
      </c>
      <c r="P68" s="110">
        <f>+'1.1.0'!E70</f>
        <v>52849.770000000011</v>
      </c>
    </row>
    <row r="69" spans="2:16" ht="15" customHeight="1">
      <c r="B69" s="75" t="s">
        <v>14</v>
      </c>
      <c r="C69" s="47">
        <v>3393.148000000002</v>
      </c>
      <c r="D69" s="47">
        <v>8617.9509999999973</v>
      </c>
      <c r="E69" s="47">
        <v>12142.162000000009</v>
      </c>
      <c r="F69" s="47">
        <v>6155.6059999999952</v>
      </c>
      <c r="G69" s="47">
        <v>2614.8940000000016</v>
      </c>
      <c r="H69" s="47">
        <v>3455.152</v>
      </c>
      <c r="I69" s="47">
        <v>5979.7340000000004</v>
      </c>
      <c r="J69" s="47">
        <v>2273.1229999999991</v>
      </c>
      <c r="K69" s="110">
        <f t="shared" si="16"/>
        <v>44631.770000000011</v>
      </c>
      <c r="L69" s="83" t="s">
        <v>0</v>
      </c>
      <c r="M69" s="99">
        <f t="shared" si="17"/>
        <v>6120.973999999881</v>
      </c>
      <c r="N69" s="99">
        <f>+'1.1.0'!D71</f>
        <v>913.90599999999984</v>
      </c>
      <c r="O69" s="110">
        <f t="shared" si="18"/>
        <v>7034.879999999881</v>
      </c>
      <c r="P69" s="110">
        <f>+'1.1.0'!E71</f>
        <v>51666.649999999892</v>
      </c>
    </row>
    <row r="70" spans="2:16" ht="15" customHeight="1">
      <c r="B70" s="75" t="s">
        <v>15</v>
      </c>
      <c r="C70" s="47">
        <v>3270.2310000000011</v>
      </c>
      <c r="D70" s="47">
        <v>8478.875</v>
      </c>
      <c r="E70" s="47">
        <v>11997.927999999998</v>
      </c>
      <c r="F70" s="47">
        <v>5917.2660000000005</v>
      </c>
      <c r="G70" s="47">
        <v>2736.9590000000007</v>
      </c>
      <c r="H70" s="47">
        <v>3544.4029999999989</v>
      </c>
      <c r="I70" s="47">
        <v>6212.4649999999983</v>
      </c>
      <c r="J70" s="47">
        <v>2345.2630000000008</v>
      </c>
      <c r="K70" s="110">
        <f t="shared" si="16"/>
        <v>44503.389999999992</v>
      </c>
      <c r="M70" s="99">
        <f t="shared" si="17"/>
        <v>7372.4909999999254</v>
      </c>
      <c r="N70" s="99">
        <f>+'1.1.0'!D72</f>
        <v>765.01800000000003</v>
      </c>
      <c r="O70" s="110">
        <f t="shared" si="18"/>
        <v>8137.5089999999254</v>
      </c>
      <c r="P70" s="110">
        <f>+'1.1.0'!E72</f>
        <v>52640.898999999918</v>
      </c>
    </row>
    <row r="71" spans="2:16" ht="15" customHeight="1">
      <c r="B71" s="75" t="s">
        <v>16</v>
      </c>
      <c r="C71" s="47">
        <v>3172.7889999999989</v>
      </c>
      <c r="D71" s="47">
        <v>8532.973</v>
      </c>
      <c r="E71" s="47">
        <v>11807.719000000008</v>
      </c>
      <c r="F71" s="47">
        <v>5473.2709999999979</v>
      </c>
      <c r="G71" s="47">
        <v>2579.3900000000012</v>
      </c>
      <c r="H71" s="47">
        <v>3328.4389999999994</v>
      </c>
      <c r="I71" s="47">
        <v>6349.0620000000054</v>
      </c>
      <c r="J71" s="47">
        <v>2272.3190000000004</v>
      </c>
      <c r="K71" s="110">
        <f t="shared" si="16"/>
        <v>43515.962000000014</v>
      </c>
      <c r="M71" s="99">
        <f t="shared" si="17"/>
        <v>6911.6149999999334</v>
      </c>
      <c r="N71" s="99">
        <f>+'1.1.0'!D73</f>
        <v>733.22</v>
      </c>
      <c r="O71" s="110">
        <f t="shared" si="18"/>
        <v>7644.8349999999336</v>
      </c>
      <c r="P71" s="110">
        <f>+'1.1.0'!E73</f>
        <v>51160.796999999948</v>
      </c>
    </row>
    <row r="72" spans="2:16" ht="15" customHeight="1">
      <c r="B72" s="75" t="s">
        <v>17</v>
      </c>
      <c r="C72" s="47">
        <v>3534.2300000000005</v>
      </c>
      <c r="D72" s="47">
        <v>8059.8139999999976</v>
      </c>
      <c r="E72" s="47">
        <v>14632.788000000006</v>
      </c>
      <c r="F72" s="47">
        <v>6116.8139999999967</v>
      </c>
      <c r="G72" s="47">
        <v>2776.2099999999991</v>
      </c>
      <c r="H72" s="47">
        <v>3681.0349699999988</v>
      </c>
      <c r="I72" s="47">
        <v>6443.6469999999954</v>
      </c>
      <c r="J72" s="47">
        <v>2547.4579999999987</v>
      </c>
      <c r="K72" s="110">
        <f t="shared" si="16"/>
        <v>47791.995969999996</v>
      </c>
      <c r="M72" s="99">
        <f t="shared" si="17"/>
        <v>8192.8957500000433</v>
      </c>
      <c r="N72" s="99">
        <f>+'1.1.0'!D74</f>
        <v>1133.9630000000004</v>
      </c>
      <c r="O72" s="110">
        <f t="shared" si="18"/>
        <v>9326.8587500000431</v>
      </c>
      <c r="P72" s="110">
        <f>+'1.1.0'!E74</f>
        <v>57118.854720000039</v>
      </c>
    </row>
    <row r="73" spans="2:16" ht="15" customHeight="1">
      <c r="B73" s="108" t="s">
        <v>1</v>
      </c>
      <c r="C73" s="109">
        <f>SUM(C61:C72)</f>
        <v>41073.299509999997</v>
      </c>
      <c r="D73" s="109">
        <f t="shared" ref="D73:K73" si="19">SUM(D61:D72)</f>
        <v>106694.51300000002</v>
      </c>
      <c r="E73" s="109">
        <f t="shared" si="19"/>
        <v>151390.43699999995</v>
      </c>
      <c r="F73" s="109">
        <f t="shared" si="19"/>
        <v>74652.908999999971</v>
      </c>
      <c r="G73" s="109">
        <f t="shared" si="19"/>
        <v>32773.078000000001</v>
      </c>
      <c r="H73" s="109">
        <f t="shared" si="19"/>
        <v>42462.894969999994</v>
      </c>
      <c r="I73" s="109">
        <f t="shared" si="19"/>
        <v>76368.383000000002</v>
      </c>
      <c r="J73" s="109">
        <f t="shared" si="19"/>
        <v>29642.685000000001</v>
      </c>
      <c r="K73" s="109">
        <f t="shared" si="19"/>
        <v>555058.19947999995</v>
      </c>
      <c r="M73" s="109">
        <f t="shared" ref="M73" si="20">SUM(M61:M72)</f>
        <v>93429.836289999526</v>
      </c>
      <c r="N73" s="109">
        <f>SUM(N61:N72)</f>
        <v>11203.887999999999</v>
      </c>
      <c r="O73" s="109">
        <f>SUM(O61:O72)</f>
        <v>104633.72428999955</v>
      </c>
      <c r="P73" s="109">
        <f t="shared" ref="P73" si="21">SUM(P61:P72)</f>
        <v>659691.92376999953</v>
      </c>
    </row>
    <row r="74" spans="2:16" ht="15" customHeight="1">
      <c r="B74" s="90" t="s">
        <v>37</v>
      </c>
      <c r="C74" s="91">
        <f>+C73/$K$73</f>
        <v>7.3998185322690591E-2</v>
      </c>
      <c r="D74" s="91">
        <f t="shared" ref="D74:K74" si="22">+D73/$K$73</f>
        <v>0.1922222085899381</v>
      </c>
      <c r="E74" s="91">
        <f t="shared" si="22"/>
        <v>0.27274696084451755</v>
      </c>
      <c r="F74" s="91">
        <f t="shared" si="22"/>
        <v>0.13449564220461513</v>
      </c>
      <c r="G74" s="91">
        <f t="shared" si="22"/>
        <v>5.904439936335161E-2</v>
      </c>
      <c r="H74" s="91">
        <f t="shared" si="22"/>
        <v>7.6501698398079479E-2</v>
      </c>
      <c r="I74" s="91">
        <f t="shared" si="22"/>
        <v>0.1375862622542012</v>
      </c>
      <c r="J74" s="91">
        <f t="shared" si="22"/>
        <v>5.3404643022606314E-2</v>
      </c>
      <c r="K74" s="91">
        <f t="shared" si="22"/>
        <v>1</v>
      </c>
      <c r="M74" s="90"/>
      <c r="N74" s="90"/>
      <c r="O74" s="90"/>
      <c r="P74" s="90"/>
    </row>
    <row r="75" spans="2:16" ht="15" customHeight="1"/>
    <row r="76" spans="2:16" ht="42.75">
      <c r="B76" s="106">
        <v>2015</v>
      </c>
      <c r="C76" s="107" t="s">
        <v>29</v>
      </c>
      <c r="D76" s="107" t="s">
        <v>30</v>
      </c>
      <c r="E76" s="107" t="s">
        <v>31</v>
      </c>
      <c r="F76" s="107" t="s">
        <v>32</v>
      </c>
      <c r="G76" s="107" t="s">
        <v>33</v>
      </c>
      <c r="H76" s="107" t="s">
        <v>34</v>
      </c>
      <c r="I76" s="107" t="s">
        <v>35</v>
      </c>
      <c r="J76" s="107" t="s">
        <v>36</v>
      </c>
      <c r="K76" s="107" t="s">
        <v>45</v>
      </c>
      <c r="M76" s="5" t="s">
        <v>44</v>
      </c>
      <c r="N76" s="5" t="s">
        <v>43</v>
      </c>
      <c r="O76" s="5" t="s">
        <v>46</v>
      </c>
      <c r="P76" s="5" t="s">
        <v>1</v>
      </c>
    </row>
    <row r="77" spans="2:16" ht="15" customHeight="1">
      <c r="B77" s="75" t="s">
        <v>6</v>
      </c>
      <c r="C77" s="47">
        <v>3250.1169999999997</v>
      </c>
      <c r="D77" s="47">
        <v>9448.7899999999972</v>
      </c>
      <c r="E77" s="47">
        <v>12469.215999999999</v>
      </c>
      <c r="F77" s="47">
        <v>7031.6059999999934</v>
      </c>
      <c r="G77" s="47">
        <v>2778.8200000000006</v>
      </c>
      <c r="H77" s="47">
        <v>4392.1779999999981</v>
      </c>
      <c r="I77" s="47">
        <v>6042.599999999994</v>
      </c>
      <c r="J77" s="47">
        <v>2450.9390000000012</v>
      </c>
      <c r="K77" s="110">
        <f t="shared" ref="K77:K88" si="23">SUM(C77:J77)</f>
        <v>47864.265999999981</v>
      </c>
      <c r="M77" s="99">
        <f t="shared" ref="M77:M88" si="24">+P77-K77-N77</f>
        <v>8604.961999999965</v>
      </c>
      <c r="N77" s="99">
        <f>+'1.1.0'!D80</f>
        <v>940.56499999999983</v>
      </c>
      <c r="O77" s="110">
        <f>+M77+N77</f>
        <v>9545.5269999999655</v>
      </c>
      <c r="P77" s="110">
        <f>+'1.1.0'!E80</f>
        <v>57409.792999999947</v>
      </c>
    </row>
    <row r="78" spans="2:16" ht="15" customHeight="1">
      <c r="B78" s="75" t="s">
        <v>7</v>
      </c>
      <c r="C78" s="47">
        <v>2911.3999999999987</v>
      </c>
      <c r="D78" s="47">
        <v>8254.0999999999858</v>
      </c>
      <c r="E78" s="47">
        <v>10508.188000000004</v>
      </c>
      <c r="F78" s="47">
        <v>6054.6470000000018</v>
      </c>
      <c r="G78" s="47">
        <v>2516.6000000000031</v>
      </c>
      <c r="H78" s="47">
        <v>3976.8999999999978</v>
      </c>
      <c r="I78" s="47">
        <v>5211.9400000000005</v>
      </c>
      <c r="J78" s="47">
        <v>2172.6949999999993</v>
      </c>
      <c r="K78" s="110">
        <f t="shared" si="23"/>
        <v>41606.469999999994</v>
      </c>
      <c r="M78" s="99">
        <f t="shared" si="24"/>
        <v>7244.555999999995</v>
      </c>
      <c r="N78" s="99">
        <f>+'1.1.0'!D81</f>
        <v>755.82900000000018</v>
      </c>
      <c r="O78" s="110">
        <f t="shared" ref="O78:O88" si="25">+M78+N78</f>
        <v>8000.3849999999948</v>
      </c>
      <c r="P78" s="110">
        <f>+'1.1.0'!E81</f>
        <v>49606.854999999989</v>
      </c>
    </row>
    <row r="79" spans="2:16" ht="15" customHeight="1">
      <c r="B79" s="75" t="s">
        <v>8</v>
      </c>
      <c r="C79" s="47">
        <v>3292.1980000000003</v>
      </c>
      <c r="D79" s="47">
        <v>9418.6499999999978</v>
      </c>
      <c r="E79" s="47">
        <v>12272.04000000001</v>
      </c>
      <c r="F79" s="47">
        <v>7135.1540000000059</v>
      </c>
      <c r="G79" s="47">
        <v>2830.0099999999998</v>
      </c>
      <c r="H79" s="47">
        <v>4338.5089999999964</v>
      </c>
      <c r="I79" s="47">
        <v>6041.5599999999986</v>
      </c>
      <c r="J79" s="47">
        <v>2544.4259999999999</v>
      </c>
      <c r="K79" s="110">
        <f t="shared" si="23"/>
        <v>47872.547000000006</v>
      </c>
      <c r="L79" s="83" t="s">
        <v>0</v>
      </c>
      <c r="M79" s="99">
        <f t="shared" si="24"/>
        <v>8766.997999999825</v>
      </c>
      <c r="N79" s="99">
        <f>+'1.1.0'!D82</f>
        <v>866.04</v>
      </c>
      <c r="O79" s="110">
        <f t="shared" si="25"/>
        <v>9633.0379999998258</v>
      </c>
      <c r="P79" s="110">
        <f>+'1.1.0'!E82</f>
        <v>57505.584999999832</v>
      </c>
    </row>
    <row r="80" spans="2:16" ht="15" customHeight="1">
      <c r="B80" s="75" t="s">
        <v>9</v>
      </c>
      <c r="C80" s="47">
        <v>3188.8350000000009</v>
      </c>
      <c r="D80" s="47">
        <v>9764.4060000000063</v>
      </c>
      <c r="E80" s="47">
        <v>11579.810000000007</v>
      </c>
      <c r="F80" s="47">
        <v>6791.9880000000094</v>
      </c>
      <c r="G80" s="47">
        <v>2753.9799999999996</v>
      </c>
      <c r="H80" s="47">
        <v>4300.8280000000013</v>
      </c>
      <c r="I80" s="47">
        <v>6117.0370000000057</v>
      </c>
      <c r="J80" s="47">
        <v>2484.5419999999986</v>
      </c>
      <c r="K80" s="110">
        <f t="shared" si="23"/>
        <v>46981.426000000029</v>
      </c>
      <c r="L80" s="83" t="s">
        <v>0</v>
      </c>
      <c r="M80" s="99">
        <f t="shared" si="24"/>
        <v>8884.0630000000128</v>
      </c>
      <c r="N80" s="99">
        <f>+'1.1.0'!D83</f>
        <v>817.15999999999963</v>
      </c>
      <c r="O80" s="110">
        <f t="shared" si="25"/>
        <v>9701.2230000000127</v>
      </c>
      <c r="P80" s="110">
        <f>+'1.1.0'!E83</f>
        <v>56682.649000000041</v>
      </c>
    </row>
    <row r="81" spans="2:16" ht="15" customHeight="1">
      <c r="B81" s="75" t="s">
        <v>10</v>
      </c>
      <c r="C81" s="47">
        <v>3110.8049999999976</v>
      </c>
      <c r="D81" s="47">
        <v>10290.028000000004</v>
      </c>
      <c r="E81" s="47">
        <v>11607.948999999993</v>
      </c>
      <c r="F81" s="47">
        <v>7068.0009999999984</v>
      </c>
      <c r="G81" s="47">
        <v>2727.2709999999988</v>
      </c>
      <c r="H81" s="47">
        <v>4193.6350000000011</v>
      </c>
      <c r="I81" s="47">
        <v>5970.4</v>
      </c>
      <c r="J81" s="47">
        <v>2300.8700000000003</v>
      </c>
      <c r="K81" s="110">
        <f t="shared" si="23"/>
        <v>47268.959000000003</v>
      </c>
      <c r="L81" s="83" t="s">
        <v>0</v>
      </c>
      <c r="M81" s="99">
        <f t="shared" si="24"/>
        <v>8387.8350000001192</v>
      </c>
      <c r="N81" s="99">
        <f>+'1.1.0'!D84</f>
        <v>847.34</v>
      </c>
      <c r="O81" s="110">
        <f t="shared" si="25"/>
        <v>9235.1750000001193</v>
      </c>
      <c r="P81" s="110">
        <f>+'1.1.0'!E84</f>
        <v>56504.134000000122</v>
      </c>
    </row>
    <row r="82" spans="2:16" ht="15" customHeight="1">
      <c r="B82" s="75" t="s">
        <v>11</v>
      </c>
      <c r="C82" s="47">
        <v>3068.1990000000005</v>
      </c>
      <c r="D82" s="47">
        <v>9827.9300000000076</v>
      </c>
      <c r="E82" s="47">
        <v>11517.475000000002</v>
      </c>
      <c r="F82" s="47">
        <v>6406.9620000000014</v>
      </c>
      <c r="G82" s="47">
        <v>2720.4329999999991</v>
      </c>
      <c r="H82" s="47">
        <v>4055.2389999999996</v>
      </c>
      <c r="I82" s="47">
        <v>5847.2499999999991</v>
      </c>
      <c r="J82" s="47">
        <v>2307.6810000000005</v>
      </c>
      <c r="K82" s="110">
        <f t="shared" si="23"/>
        <v>45751.169000000009</v>
      </c>
      <c r="M82" s="99">
        <f t="shared" si="24"/>
        <v>7814.0609999999015</v>
      </c>
      <c r="N82" s="99">
        <f>+'1.1.0'!D85</f>
        <v>798.47400000000016</v>
      </c>
      <c r="O82" s="110">
        <f t="shared" si="25"/>
        <v>8612.5349999999016</v>
      </c>
      <c r="P82" s="110">
        <f>+'1.1.0'!E85</f>
        <v>54363.703999999911</v>
      </c>
    </row>
    <row r="83" spans="2:16" ht="15" customHeight="1">
      <c r="B83" s="75" t="s">
        <v>12</v>
      </c>
      <c r="C83" s="47">
        <v>3075.462</v>
      </c>
      <c r="D83" s="47">
        <v>9813.8820000000123</v>
      </c>
      <c r="E83" s="47">
        <v>11241.081000000013</v>
      </c>
      <c r="F83" s="47">
        <v>6509.1309999999976</v>
      </c>
      <c r="G83" s="47">
        <v>2701.8999999999983</v>
      </c>
      <c r="H83" s="47">
        <v>4023.5590000000002</v>
      </c>
      <c r="I83" s="47">
        <v>5863.1900000000023</v>
      </c>
      <c r="J83" s="47">
        <v>2259.1009999999987</v>
      </c>
      <c r="K83" s="110">
        <f t="shared" si="23"/>
        <v>45487.306000000026</v>
      </c>
      <c r="M83" s="99">
        <f t="shared" si="24"/>
        <v>8172.5619999999126</v>
      </c>
      <c r="N83" s="99">
        <f>+'1.1.0'!D86</f>
        <v>826.99300000000028</v>
      </c>
      <c r="O83" s="110">
        <f t="shared" si="25"/>
        <v>8999.554999999913</v>
      </c>
      <c r="P83" s="110">
        <f>+'1.1.0'!E86</f>
        <v>54486.860999999939</v>
      </c>
    </row>
    <row r="84" spans="2:16" ht="15" customHeight="1">
      <c r="B84" s="75" t="s">
        <v>13</v>
      </c>
      <c r="C84" s="47">
        <v>3056.762999999999</v>
      </c>
      <c r="D84" s="47">
        <v>9083.5199999999968</v>
      </c>
      <c r="E84" s="47">
        <v>10390.169999999989</v>
      </c>
      <c r="F84" s="47">
        <v>6433.9319999999989</v>
      </c>
      <c r="G84" s="47">
        <v>2610.13</v>
      </c>
      <c r="H84" s="47">
        <v>3622.9409999999984</v>
      </c>
      <c r="I84" s="47">
        <v>5589.6600000000017</v>
      </c>
      <c r="J84" s="47">
        <v>2165.0550000000007</v>
      </c>
      <c r="K84" s="110">
        <f t="shared" si="23"/>
        <v>42952.170999999988</v>
      </c>
      <c r="L84" s="83" t="s">
        <v>0</v>
      </c>
      <c r="M84" s="99">
        <f t="shared" si="24"/>
        <v>7714.7660000000351</v>
      </c>
      <c r="N84" s="99">
        <f>+'1.1.0'!D87</f>
        <v>924.63899999999978</v>
      </c>
      <c r="O84" s="110">
        <f t="shared" si="25"/>
        <v>8639.4050000000352</v>
      </c>
      <c r="P84" s="110">
        <f>+'1.1.0'!E87</f>
        <v>51591.576000000023</v>
      </c>
    </row>
    <row r="85" spans="2:16" ht="15" customHeight="1">
      <c r="B85" s="75" t="s">
        <v>14</v>
      </c>
      <c r="C85" s="47">
        <v>3095.7949999999987</v>
      </c>
      <c r="D85" s="47">
        <v>8851.1380000000063</v>
      </c>
      <c r="E85" s="47">
        <v>11074.727000000003</v>
      </c>
      <c r="F85" s="47">
        <v>6500.1149999999925</v>
      </c>
      <c r="G85" s="47">
        <v>2694.456000000001</v>
      </c>
      <c r="H85" s="47">
        <v>3646.6590000000001</v>
      </c>
      <c r="I85" s="47">
        <v>5782.6199999999944</v>
      </c>
      <c r="J85" s="47">
        <v>2319.918999999999</v>
      </c>
      <c r="K85" s="110">
        <f t="shared" si="23"/>
        <v>43965.429000000004</v>
      </c>
      <c r="L85" s="83" t="s">
        <v>0</v>
      </c>
      <c r="M85" s="99">
        <f t="shared" si="24"/>
        <v>7874.4449999998069</v>
      </c>
      <c r="N85" s="99">
        <f>+'1.1.0'!D88</f>
        <v>905.30200000000013</v>
      </c>
      <c r="O85" s="110">
        <f t="shared" si="25"/>
        <v>8779.7469999998066</v>
      </c>
      <c r="P85" s="110">
        <f>+'1.1.0'!E88</f>
        <v>52745.17599999981</v>
      </c>
    </row>
    <row r="86" spans="2:16" ht="15" customHeight="1">
      <c r="B86" s="75" t="s">
        <v>15</v>
      </c>
      <c r="C86" s="47">
        <v>3189.9130000000005</v>
      </c>
      <c r="D86" s="47">
        <v>9271.0130000000008</v>
      </c>
      <c r="E86" s="47">
        <v>11020.233000000007</v>
      </c>
      <c r="F86" s="47">
        <v>6622.8800000000047</v>
      </c>
      <c r="G86" s="47">
        <v>2776.4110000000014</v>
      </c>
      <c r="H86" s="47">
        <v>3740.0260000000003</v>
      </c>
      <c r="I86" s="47">
        <v>6117.13</v>
      </c>
      <c r="J86" s="47">
        <v>2306.3680000000008</v>
      </c>
      <c r="K86" s="110">
        <f t="shared" si="23"/>
        <v>45043.974000000009</v>
      </c>
      <c r="M86" s="99">
        <f t="shared" si="24"/>
        <v>7595.1969999998646</v>
      </c>
      <c r="N86" s="99">
        <f>+'1.1.0'!D89</f>
        <v>952.66000000000042</v>
      </c>
      <c r="O86" s="110">
        <f t="shared" si="25"/>
        <v>8547.8569999998654</v>
      </c>
      <c r="P86" s="110">
        <f>+'1.1.0'!E89</f>
        <v>53591.830999999875</v>
      </c>
    </row>
    <row r="87" spans="2:16" ht="15" customHeight="1">
      <c r="B87" s="75" t="s">
        <v>16</v>
      </c>
      <c r="C87" s="47">
        <v>3213.4450000000011</v>
      </c>
      <c r="D87" s="47">
        <v>8943.7799999999988</v>
      </c>
      <c r="E87" s="47">
        <v>10704.055000000004</v>
      </c>
      <c r="F87" s="47">
        <v>6185.4400000000023</v>
      </c>
      <c r="G87" s="47">
        <v>2698.349999999999</v>
      </c>
      <c r="H87" s="47">
        <v>3530.1159999999995</v>
      </c>
      <c r="I87" s="47">
        <v>5906.57</v>
      </c>
      <c r="J87" s="47">
        <v>2181.723</v>
      </c>
      <c r="K87" s="110">
        <f t="shared" si="23"/>
        <v>43363.479000000007</v>
      </c>
      <c r="M87" s="99">
        <f t="shared" si="24"/>
        <v>7020.7800000000125</v>
      </c>
      <c r="N87" s="99">
        <f>+'1.1.0'!D90</f>
        <v>914.58499999999981</v>
      </c>
      <c r="O87" s="110">
        <f t="shared" si="25"/>
        <v>7935.3650000000125</v>
      </c>
      <c r="P87" s="110">
        <f>+'1.1.0'!E90</f>
        <v>51298.844000000019</v>
      </c>
    </row>
    <row r="88" spans="2:16" ht="15" customHeight="1">
      <c r="B88" s="75" t="s">
        <v>17</v>
      </c>
      <c r="C88" s="47">
        <v>3294.5670000000005</v>
      </c>
      <c r="D88" s="47">
        <v>8863.7289999999957</v>
      </c>
      <c r="E88" s="47">
        <v>12039.925999999999</v>
      </c>
      <c r="F88" s="47">
        <v>6250.7539999999963</v>
      </c>
      <c r="G88" s="47">
        <v>2743.0439999999999</v>
      </c>
      <c r="H88" s="47">
        <v>3374.1819999999971</v>
      </c>
      <c r="I88" s="47">
        <v>6308.1579999999994</v>
      </c>
      <c r="J88" s="47">
        <v>2393.0099999999993</v>
      </c>
      <c r="K88" s="110">
        <f t="shared" si="23"/>
        <v>45267.369999999988</v>
      </c>
      <c r="M88" s="99">
        <f t="shared" si="24"/>
        <v>7790.1440000000384</v>
      </c>
      <c r="N88" s="99">
        <f>+'1.1.0'!D91</f>
        <v>953.44200000000046</v>
      </c>
      <c r="O88" s="110">
        <f t="shared" si="25"/>
        <v>8743.5860000000393</v>
      </c>
      <c r="P88" s="110">
        <f>+'1.1.0'!E91</f>
        <v>54010.956000000027</v>
      </c>
    </row>
    <row r="89" spans="2:16" ht="15" customHeight="1">
      <c r="B89" s="108" t="s">
        <v>1</v>
      </c>
      <c r="C89" s="109">
        <f>SUM(C77:C88)</f>
        <v>37747.498999999996</v>
      </c>
      <c r="D89" s="109">
        <f t="shared" ref="D89:K89" si="26">SUM(D77:D88)</f>
        <v>111830.96600000001</v>
      </c>
      <c r="E89" s="109">
        <f t="shared" si="26"/>
        <v>136424.87000000002</v>
      </c>
      <c r="F89" s="109">
        <f t="shared" si="26"/>
        <v>78990.61</v>
      </c>
      <c r="G89" s="109">
        <f t="shared" si="26"/>
        <v>32551.404999999999</v>
      </c>
      <c r="H89" s="109">
        <f t="shared" si="26"/>
        <v>47194.771999999997</v>
      </c>
      <c r="I89" s="109">
        <f t="shared" si="26"/>
        <v>70798.114999999991</v>
      </c>
      <c r="J89" s="109">
        <f t="shared" si="26"/>
        <v>27886.329000000002</v>
      </c>
      <c r="K89" s="109">
        <f t="shared" si="26"/>
        <v>543424.56599999999</v>
      </c>
      <c r="M89" s="109">
        <f t="shared" ref="M89" si="27">SUM(M77:M88)</f>
        <v>95870.368999999497</v>
      </c>
      <c r="N89" s="109">
        <f>SUM(N77:N88)</f>
        <v>10503.029</v>
      </c>
      <c r="O89" s="109">
        <f>SUM(O77:O88)</f>
        <v>106373.39799999949</v>
      </c>
      <c r="P89" s="109">
        <f t="shared" ref="P89" si="28">SUM(P77:P88)</f>
        <v>649797.96399999945</v>
      </c>
    </row>
    <row r="90" spans="2:16" ht="15" customHeight="1">
      <c r="B90" s="90" t="s">
        <v>37</v>
      </c>
      <c r="C90" s="91">
        <f>+C89/$K$89</f>
        <v>6.9462260931354353E-2</v>
      </c>
      <c r="D90" s="91">
        <f t="shared" ref="D90:K90" si="29">+D89/$K$89</f>
        <v>0.2057893091274052</v>
      </c>
      <c r="E90" s="91">
        <f t="shared" si="29"/>
        <v>0.25104656383900031</v>
      </c>
      <c r="F90" s="91">
        <f t="shared" si="29"/>
        <v>0.14535708347053269</v>
      </c>
      <c r="G90" s="91">
        <f t="shared" si="29"/>
        <v>5.9900503283467681E-2</v>
      </c>
      <c r="H90" s="91">
        <f t="shared" si="29"/>
        <v>8.6846960834670833E-2</v>
      </c>
      <c r="I90" s="91">
        <f t="shared" si="29"/>
        <v>0.1302814032150324</v>
      </c>
      <c r="J90" s="91">
        <f t="shared" si="29"/>
        <v>5.1315915298536581E-2</v>
      </c>
      <c r="K90" s="91">
        <f t="shared" si="29"/>
        <v>1</v>
      </c>
      <c r="M90" s="90"/>
      <c r="N90" s="90"/>
      <c r="O90" s="90"/>
      <c r="P90" s="90"/>
    </row>
    <row r="91" spans="2:16" ht="15" customHeight="1"/>
    <row r="92" spans="2:16" ht="15" customHeight="1"/>
    <row r="93" spans="2:16" ht="15" customHeight="1"/>
    <row r="94" spans="2:16" ht="15" customHeight="1"/>
    <row r="95" spans="2:16" ht="15" customHeight="1"/>
    <row r="96" spans="2:16" ht="15" customHeight="1"/>
    <row r="97" ht="15" customHeight="1"/>
    <row r="98" ht="15" customHeight="1"/>
    <row r="99" ht="15" customHeight="1"/>
    <row r="100" ht="15" customHeight="1"/>
    <row r="101" ht="15" customHeight="1"/>
    <row r="102" ht="15" customHeight="1"/>
  </sheetData>
  <mergeCells count="4">
    <mergeCell ref="A1:L1"/>
    <mergeCell ref="M1:N1"/>
    <mergeCell ref="K2:N25"/>
    <mergeCell ref="O2:R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showRowColHeaders="0" zoomScaleNormal="100" workbookViewId="0">
      <pane ySplit="1" topLeftCell="A2" activePane="bottomLeft" state="frozen"/>
      <selection sqref="A1:L1"/>
      <selection pane="bottomLeft" activeCell="A24" sqref="A24"/>
    </sheetView>
  </sheetViews>
  <sheetFormatPr baseColWidth="10" defaultRowHeight="15"/>
  <cols>
    <col min="1" max="7" width="11.42578125" style="83" customWidth="1"/>
    <col min="8" max="16384" width="11.42578125" style="83"/>
  </cols>
  <sheetData>
    <row r="1" spans="1:21" s="111" customFormat="1" ht="24.95" customHeight="1">
      <c r="A1" s="228" t="s">
        <v>75</v>
      </c>
      <c r="B1" s="229"/>
      <c r="C1" s="229"/>
      <c r="D1" s="229"/>
      <c r="E1" s="229"/>
      <c r="F1" s="229"/>
      <c r="G1" s="229"/>
      <c r="H1" s="229"/>
      <c r="I1" s="229"/>
      <c r="J1" s="229"/>
      <c r="K1" s="229"/>
      <c r="L1" s="230"/>
      <c r="M1" s="231"/>
      <c r="N1" s="232"/>
      <c r="O1" s="113"/>
      <c r="P1" s="149"/>
      <c r="Q1" s="149"/>
    </row>
    <row r="2" spans="1:21" ht="15" customHeight="1">
      <c r="K2" s="259" t="s">
        <v>160</v>
      </c>
      <c r="L2" s="260"/>
      <c r="M2" s="260"/>
      <c r="N2" s="260"/>
      <c r="O2" s="330" t="s">
        <v>185</v>
      </c>
      <c r="P2" s="331"/>
      <c r="Q2" s="331"/>
      <c r="R2" s="332"/>
      <c r="S2" s="15"/>
      <c r="T2" s="15"/>
      <c r="U2" s="15"/>
    </row>
    <row r="3" spans="1:21">
      <c r="K3" s="257"/>
      <c r="L3" s="257"/>
      <c r="M3" s="257"/>
      <c r="N3" s="257"/>
      <c r="O3" s="333"/>
      <c r="P3" s="334"/>
      <c r="Q3" s="334"/>
      <c r="R3" s="335"/>
      <c r="S3" s="23"/>
      <c r="T3" s="23"/>
      <c r="U3" s="23"/>
    </row>
    <row r="4" spans="1:21">
      <c r="K4" s="257"/>
      <c r="L4" s="257"/>
      <c r="M4" s="257"/>
      <c r="N4" s="257"/>
      <c r="O4" s="333"/>
      <c r="P4" s="334"/>
      <c r="Q4" s="334"/>
      <c r="R4" s="335"/>
      <c r="S4" s="23"/>
      <c r="T4" s="23"/>
      <c r="U4" s="23"/>
    </row>
    <row r="5" spans="1:21">
      <c r="K5" s="257"/>
      <c r="L5" s="257"/>
      <c r="M5" s="257"/>
      <c r="N5" s="257"/>
      <c r="O5" s="333"/>
      <c r="P5" s="334"/>
      <c r="Q5" s="334"/>
      <c r="R5" s="335"/>
    </row>
    <row r="6" spans="1:21">
      <c r="K6" s="257"/>
      <c r="L6" s="257"/>
      <c r="M6" s="257"/>
      <c r="N6" s="257"/>
      <c r="O6" s="333"/>
      <c r="P6" s="334"/>
      <c r="Q6" s="334"/>
      <c r="R6" s="335"/>
    </row>
    <row r="7" spans="1:21">
      <c r="K7" s="257"/>
      <c r="L7" s="257"/>
      <c r="M7" s="257"/>
      <c r="N7" s="257"/>
      <c r="O7" s="333"/>
      <c r="P7" s="334"/>
      <c r="Q7" s="334"/>
      <c r="R7" s="335"/>
    </row>
    <row r="8" spans="1:21">
      <c r="K8" s="257"/>
      <c r="L8" s="257"/>
      <c r="M8" s="257"/>
      <c r="N8" s="257"/>
      <c r="O8" s="333"/>
      <c r="P8" s="334"/>
      <c r="Q8" s="334"/>
      <c r="R8" s="335"/>
    </row>
    <row r="9" spans="1:21">
      <c r="K9" s="257"/>
      <c r="L9" s="257"/>
      <c r="M9" s="257"/>
      <c r="N9" s="257"/>
      <c r="O9" s="333"/>
      <c r="P9" s="334"/>
      <c r="Q9" s="334"/>
      <c r="R9" s="335"/>
    </row>
    <row r="10" spans="1:21">
      <c r="K10" s="257"/>
      <c r="L10" s="257"/>
      <c r="M10" s="257"/>
      <c r="N10" s="257"/>
      <c r="O10" s="333"/>
      <c r="P10" s="334"/>
      <c r="Q10" s="334"/>
      <c r="R10" s="335"/>
    </row>
    <row r="11" spans="1:21">
      <c r="K11" s="257"/>
      <c r="L11" s="257"/>
      <c r="M11" s="257"/>
      <c r="N11" s="257"/>
      <c r="O11" s="333"/>
      <c r="P11" s="334"/>
      <c r="Q11" s="334"/>
      <c r="R11" s="335"/>
    </row>
    <row r="12" spans="1:21">
      <c r="K12" s="257"/>
      <c r="L12" s="257"/>
      <c r="M12" s="257"/>
      <c r="N12" s="257"/>
      <c r="O12" s="333"/>
      <c r="P12" s="334"/>
      <c r="Q12" s="334"/>
      <c r="R12" s="335"/>
    </row>
    <row r="13" spans="1:21">
      <c r="K13" s="257"/>
      <c r="L13" s="257"/>
      <c r="M13" s="257"/>
      <c r="N13" s="257"/>
      <c r="O13" s="333"/>
      <c r="P13" s="334"/>
      <c r="Q13" s="334"/>
      <c r="R13" s="335"/>
    </row>
    <row r="14" spans="1:21">
      <c r="K14" s="257"/>
      <c r="L14" s="257"/>
      <c r="M14" s="257"/>
      <c r="N14" s="257"/>
      <c r="O14" s="333"/>
      <c r="P14" s="334"/>
      <c r="Q14" s="334"/>
      <c r="R14" s="335"/>
    </row>
    <row r="15" spans="1:21">
      <c r="K15" s="257"/>
      <c r="L15" s="257"/>
      <c r="M15" s="257"/>
      <c r="N15" s="257"/>
      <c r="O15" s="333"/>
      <c r="P15" s="334"/>
      <c r="Q15" s="334"/>
      <c r="R15" s="335"/>
    </row>
    <row r="16" spans="1:21">
      <c r="K16" s="257"/>
      <c r="L16" s="257"/>
      <c r="M16" s="257"/>
      <c r="N16" s="257"/>
      <c r="O16" s="333"/>
      <c r="P16" s="334"/>
      <c r="Q16" s="334"/>
      <c r="R16" s="335"/>
    </row>
    <row r="17" spans="2:18">
      <c r="K17" s="257"/>
      <c r="L17" s="257"/>
      <c r="M17" s="257"/>
      <c r="N17" s="257"/>
      <c r="O17" s="333"/>
      <c r="P17" s="334"/>
      <c r="Q17" s="334"/>
      <c r="R17" s="335"/>
    </row>
    <row r="18" spans="2:18">
      <c r="K18" s="257"/>
      <c r="L18" s="257"/>
      <c r="M18" s="257"/>
      <c r="N18" s="257"/>
      <c r="O18" s="333"/>
      <c r="P18" s="334"/>
      <c r="Q18" s="334"/>
      <c r="R18" s="335"/>
    </row>
    <row r="19" spans="2:18">
      <c r="K19" s="257"/>
      <c r="L19" s="257"/>
      <c r="M19" s="257"/>
      <c r="N19" s="257"/>
      <c r="O19" s="333"/>
      <c r="P19" s="334"/>
      <c r="Q19" s="334"/>
      <c r="R19" s="335"/>
    </row>
    <row r="20" spans="2:18">
      <c r="K20" s="257"/>
      <c r="L20" s="257"/>
      <c r="M20" s="257"/>
      <c r="N20" s="257"/>
      <c r="O20" s="333"/>
      <c r="P20" s="334"/>
      <c r="Q20" s="334"/>
      <c r="R20" s="335"/>
    </row>
    <row r="21" spans="2:18">
      <c r="K21" s="257"/>
      <c r="L21" s="257"/>
      <c r="M21" s="257"/>
      <c r="N21" s="257"/>
      <c r="O21" s="333"/>
      <c r="P21" s="334"/>
      <c r="Q21" s="334"/>
      <c r="R21" s="335"/>
    </row>
    <row r="22" spans="2:18">
      <c r="K22" s="257"/>
      <c r="L22" s="257"/>
      <c r="M22" s="257"/>
      <c r="N22" s="257"/>
      <c r="O22" s="333"/>
      <c r="P22" s="334"/>
      <c r="Q22" s="334"/>
      <c r="R22" s="335"/>
    </row>
    <row r="23" spans="2:18">
      <c r="K23" s="257"/>
      <c r="L23" s="257"/>
      <c r="M23" s="257"/>
      <c r="N23" s="257"/>
      <c r="O23" s="333"/>
      <c r="P23" s="334"/>
      <c r="Q23" s="334"/>
      <c r="R23" s="335"/>
    </row>
    <row r="24" spans="2:18">
      <c r="B24" s="235" t="s">
        <v>87</v>
      </c>
      <c r="C24" s="235"/>
      <c r="D24" s="236">
        <f>+M40</f>
        <v>1976.6208888888889</v>
      </c>
      <c r="E24" s="237" t="s">
        <v>76</v>
      </c>
      <c r="F24" s="238"/>
      <c r="G24" s="239">
        <f>+M57</f>
        <v>1923.2714520547945</v>
      </c>
      <c r="H24" s="240" t="s">
        <v>59</v>
      </c>
      <c r="I24" s="240"/>
      <c r="J24" s="241">
        <f>+M74</f>
        <v>1829.6228245081952</v>
      </c>
      <c r="K24" s="257"/>
      <c r="L24" s="257"/>
      <c r="M24" s="257"/>
      <c r="N24" s="257"/>
      <c r="O24" s="333"/>
      <c r="P24" s="334"/>
      <c r="Q24" s="334"/>
      <c r="R24" s="335"/>
    </row>
    <row r="25" spans="2:18">
      <c r="B25" s="235"/>
      <c r="C25" s="235"/>
      <c r="D25" s="236"/>
      <c r="E25" s="237"/>
      <c r="F25" s="238"/>
      <c r="G25" s="239"/>
      <c r="H25" s="240"/>
      <c r="I25" s="240"/>
      <c r="J25" s="241"/>
      <c r="K25" s="257"/>
      <c r="L25" s="257"/>
      <c r="M25" s="257"/>
      <c r="N25" s="257"/>
      <c r="O25" s="336"/>
      <c r="P25" s="337"/>
      <c r="Q25" s="337"/>
      <c r="R25" s="338"/>
    </row>
    <row r="26" spans="2:18">
      <c r="D26" s="21"/>
    </row>
    <row r="27" spans="2:18" ht="67.5">
      <c r="B27" s="16">
        <v>2018</v>
      </c>
      <c r="C27" s="55" t="s">
        <v>38</v>
      </c>
      <c r="D27" s="55" t="s">
        <v>39</v>
      </c>
      <c r="E27" s="55" t="s">
        <v>41</v>
      </c>
      <c r="F27" s="55" t="s">
        <v>40</v>
      </c>
      <c r="G27" s="55" t="s">
        <v>18</v>
      </c>
      <c r="H27" s="55" t="s">
        <v>42</v>
      </c>
      <c r="I27" s="55" t="s">
        <v>86</v>
      </c>
      <c r="K27" s="33" t="s">
        <v>5</v>
      </c>
      <c r="L27" s="33" t="s">
        <v>165</v>
      </c>
      <c r="M27" s="33" t="s">
        <v>166</v>
      </c>
    </row>
    <row r="28" spans="2:18" ht="15.75">
      <c r="B28" s="44" t="s">
        <v>6</v>
      </c>
      <c r="C28" s="36">
        <f>+'1.1.0'!C29</f>
        <v>60301.24</v>
      </c>
      <c r="D28" s="36">
        <f>+'1.1.0'!D29</f>
        <v>1066.28</v>
      </c>
      <c r="E28" s="82">
        <f t="shared" ref="E28" si="0">+C28+D28</f>
        <v>61367.519999999997</v>
      </c>
      <c r="F28" s="40">
        <f>+'1.1.0'!F29</f>
        <v>723.11</v>
      </c>
      <c r="G28" s="40">
        <f>+'1.1.0'!G29</f>
        <v>72</v>
      </c>
      <c r="H28" s="82">
        <f t="shared" ref="H28" si="1">+F28+G28</f>
        <v>795.11</v>
      </c>
      <c r="I28" s="82">
        <f t="shared" ref="I28" si="2">+E28+H28</f>
        <v>62162.63</v>
      </c>
      <c r="K28" s="36">
        <v>31</v>
      </c>
      <c r="L28" s="36">
        <f t="shared" ref="L28" si="3">+E28/K28</f>
        <v>1979.5974193548386</v>
      </c>
      <c r="M28" s="36">
        <f t="shared" ref="M28" si="4">+I28/K28</f>
        <v>2005.2461290322581</v>
      </c>
    </row>
    <row r="29" spans="2:18" ht="15.75">
      <c r="B29" s="44" t="s">
        <v>7</v>
      </c>
      <c r="C29" s="36">
        <f>+'1.1.0'!C30</f>
        <v>51241.67</v>
      </c>
      <c r="D29" s="36">
        <f>+'1.1.0'!D30</f>
        <v>1382.25</v>
      </c>
      <c r="E29" s="82">
        <f t="shared" ref="E29" si="5">+C29+D29</f>
        <v>52623.92</v>
      </c>
      <c r="F29" s="40">
        <f>+'1.1.0'!F30</f>
        <v>451.77</v>
      </c>
      <c r="G29" s="40">
        <f>+'1.1.0'!G30</f>
        <v>72</v>
      </c>
      <c r="H29" s="82">
        <f t="shared" ref="H29" si="6">+F29+G29</f>
        <v>523.77</v>
      </c>
      <c r="I29" s="82">
        <f t="shared" ref="I29" si="7">+E29+H29</f>
        <v>53147.689999999995</v>
      </c>
      <c r="K29" s="36">
        <v>28</v>
      </c>
      <c r="L29" s="36">
        <f t="shared" ref="L29" si="8">+E29/K29</f>
        <v>1879.4257142857143</v>
      </c>
      <c r="M29" s="36">
        <f t="shared" ref="M29" si="9">+I29/K29</f>
        <v>1898.1317857142856</v>
      </c>
    </row>
    <row r="30" spans="2:18" ht="15.75">
      <c r="B30" s="44" t="s">
        <v>8</v>
      </c>
      <c r="C30" s="36">
        <f>+'1.1.0'!C31</f>
        <v>60905.479999999996</v>
      </c>
      <c r="D30" s="36">
        <f>+'1.1.0'!D31</f>
        <v>1056.21</v>
      </c>
      <c r="E30" s="82">
        <f t="shared" ref="E30" si="10">+C30+D30</f>
        <v>61961.689999999995</v>
      </c>
      <c r="F30" s="40">
        <f>+'1.1.0'!F31</f>
        <v>551.87</v>
      </c>
      <c r="G30" s="40">
        <f>+'1.1.0'!G31</f>
        <v>72</v>
      </c>
      <c r="H30" s="82">
        <f t="shared" ref="H30" si="11">+F30+G30</f>
        <v>623.87</v>
      </c>
      <c r="I30" s="82">
        <f t="shared" ref="I30" si="12">+E30+H30</f>
        <v>62585.56</v>
      </c>
      <c r="K30" s="36">
        <v>31</v>
      </c>
      <c r="L30" s="36">
        <f t="shared" ref="L30" si="13">+E30/K30</f>
        <v>1998.7641935483869</v>
      </c>
      <c r="M30" s="36">
        <f t="shared" ref="M30" si="14">+I30/K30</f>
        <v>2018.8890322580644</v>
      </c>
      <c r="O30" s="83" t="s">
        <v>0</v>
      </c>
    </row>
    <row r="31" spans="2:18" ht="15.75">
      <c r="B31" s="44" t="s">
        <v>9</v>
      </c>
      <c r="C31" s="36"/>
      <c r="D31" s="36"/>
      <c r="E31" s="82"/>
      <c r="F31" s="40"/>
      <c r="G31" s="40"/>
      <c r="H31" s="82"/>
      <c r="I31" s="82"/>
      <c r="K31" s="36"/>
      <c r="L31" s="36"/>
      <c r="M31" s="36"/>
      <c r="N31" s="83" t="s">
        <v>0</v>
      </c>
    </row>
    <row r="32" spans="2:18" ht="15.75">
      <c r="B32" s="44" t="s">
        <v>10</v>
      </c>
      <c r="C32" s="36"/>
      <c r="D32" s="36"/>
      <c r="E32" s="82"/>
      <c r="F32" s="40"/>
      <c r="G32" s="40"/>
      <c r="H32" s="82"/>
      <c r="I32" s="82"/>
      <c r="K32" s="36"/>
      <c r="L32" s="36"/>
      <c r="M32" s="36"/>
      <c r="N32" s="83" t="s">
        <v>0</v>
      </c>
    </row>
    <row r="33" spans="2:15" ht="15.75">
      <c r="B33" s="44" t="s">
        <v>11</v>
      </c>
      <c r="C33" s="36"/>
      <c r="D33" s="36"/>
      <c r="E33" s="82"/>
      <c r="F33" s="40"/>
      <c r="G33" s="40"/>
      <c r="H33" s="82"/>
      <c r="I33" s="82"/>
      <c r="K33" s="36"/>
      <c r="L33" s="36"/>
      <c r="M33" s="36"/>
      <c r="N33" s="83" t="s">
        <v>0</v>
      </c>
    </row>
    <row r="34" spans="2:15" ht="15.75">
      <c r="B34" s="44" t="s">
        <v>12</v>
      </c>
      <c r="C34" s="36"/>
      <c r="D34" s="36"/>
      <c r="E34" s="82"/>
      <c r="F34" s="40"/>
      <c r="G34" s="40"/>
      <c r="H34" s="82"/>
      <c r="I34" s="82"/>
      <c r="K34" s="36"/>
      <c r="L34" s="36"/>
      <c r="M34" s="36"/>
    </row>
    <row r="35" spans="2:15" ht="15.75">
      <c r="B35" s="44" t="s">
        <v>13</v>
      </c>
      <c r="C35" s="36"/>
      <c r="D35" s="36"/>
      <c r="E35" s="82"/>
      <c r="F35" s="40"/>
      <c r="G35" s="40"/>
      <c r="H35" s="82"/>
      <c r="I35" s="82"/>
      <c r="K35" s="36"/>
      <c r="L35" s="36"/>
      <c r="M35" s="36"/>
      <c r="O35" s="83" t="s">
        <v>0</v>
      </c>
    </row>
    <row r="36" spans="2:15" ht="15.75">
      <c r="B36" s="44" t="s">
        <v>14</v>
      </c>
      <c r="C36" s="36"/>
      <c r="D36" s="36"/>
      <c r="E36" s="82"/>
      <c r="F36" s="40"/>
      <c r="G36" s="40"/>
      <c r="H36" s="82"/>
      <c r="I36" s="82"/>
      <c r="K36" s="36"/>
      <c r="L36" s="36"/>
      <c r="M36" s="36"/>
      <c r="O36" s="83" t="s">
        <v>0</v>
      </c>
    </row>
    <row r="37" spans="2:15" ht="15.75">
      <c r="B37" s="44" t="s">
        <v>15</v>
      </c>
      <c r="C37" s="36"/>
      <c r="D37" s="36"/>
      <c r="E37" s="82"/>
      <c r="F37" s="40"/>
      <c r="G37" s="40"/>
      <c r="H37" s="82"/>
      <c r="I37" s="82"/>
      <c r="K37" s="36"/>
      <c r="L37" s="36"/>
      <c r="M37" s="36"/>
    </row>
    <row r="38" spans="2:15" ht="15.75">
      <c r="B38" s="44" t="s">
        <v>16</v>
      </c>
      <c r="C38" s="36"/>
      <c r="D38" s="36"/>
      <c r="E38" s="82"/>
      <c r="F38" s="40"/>
      <c r="G38" s="40"/>
      <c r="H38" s="82"/>
      <c r="I38" s="82"/>
      <c r="K38" s="36"/>
      <c r="L38" s="36"/>
      <c r="M38" s="36"/>
      <c r="O38" s="83" t="s">
        <v>0</v>
      </c>
    </row>
    <row r="39" spans="2:15" ht="15.75">
      <c r="B39" s="44" t="s">
        <v>17</v>
      </c>
      <c r="C39" s="36"/>
      <c r="D39" s="36"/>
      <c r="E39" s="82"/>
      <c r="F39" s="40"/>
      <c r="G39" s="40"/>
      <c r="H39" s="82"/>
      <c r="I39" s="82"/>
      <c r="K39" s="36"/>
      <c r="L39" s="36"/>
      <c r="M39" s="36"/>
    </row>
    <row r="40" spans="2:15" ht="15.75">
      <c r="B40" s="34" t="s">
        <v>1</v>
      </c>
      <c r="C40" s="31">
        <f t="shared" ref="C40:I40" si="15">SUM(C28:C39)</f>
        <v>172448.39</v>
      </c>
      <c r="D40" s="31">
        <f t="shared" si="15"/>
        <v>3504.74</v>
      </c>
      <c r="E40" s="19">
        <f t="shared" si="15"/>
        <v>175953.13</v>
      </c>
      <c r="F40" s="19">
        <f t="shared" si="15"/>
        <v>1726.75</v>
      </c>
      <c r="G40" s="19">
        <f t="shared" si="15"/>
        <v>216</v>
      </c>
      <c r="H40" s="19">
        <f t="shared" si="15"/>
        <v>1942.75</v>
      </c>
      <c r="I40" s="19">
        <f t="shared" si="15"/>
        <v>177895.88</v>
      </c>
      <c r="K40" s="31">
        <f>SUM(K28:K39)</f>
        <v>90</v>
      </c>
      <c r="L40" s="31">
        <f>+E40/K40</f>
        <v>1955.0347777777779</v>
      </c>
      <c r="M40" s="31">
        <f>+I40/K40</f>
        <v>1976.6208888888889</v>
      </c>
    </row>
    <row r="41" spans="2:15">
      <c r="D41" s="21"/>
      <c r="F41" s="3"/>
      <c r="G41" s="54"/>
      <c r="H41" s="54"/>
      <c r="I41" s="3"/>
    </row>
    <row r="42" spans="2:15">
      <c r="B42" s="8" t="s">
        <v>4</v>
      </c>
      <c r="C42" s="28">
        <f t="shared" ref="C42:I42" si="16">AVERAGE(C28:C39)</f>
        <v>57482.796666666669</v>
      </c>
      <c r="D42" s="28">
        <f t="shared" si="16"/>
        <v>1168.2466666666667</v>
      </c>
      <c r="E42" s="28">
        <f t="shared" si="16"/>
        <v>58651.043333333335</v>
      </c>
      <c r="F42" s="28">
        <f t="shared" si="16"/>
        <v>575.58333333333337</v>
      </c>
      <c r="G42" s="28">
        <f t="shared" si="16"/>
        <v>72</v>
      </c>
      <c r="H42" s="28">
        <f t="shared" si="16"/>
        <v>647.58333333333337</v>
      </c>
      <c r="I42" s="28">
        <f t="shared" si="16"/>
        <v>59298.626666666671</v>
      </c>
      <c r="K42" s="28"/>
      <c r="L42" s="28"/>
      <c r="M42" s="28"/>
    </row>
    <row r="43" spans="2:15">
      <c r="D43" s="21"/>
      <c r="F43" s="3"/>
      <c r="G43" s="3"/>
      <c r="H43" s="3"/>
      <c r="I43" s="3"/>
    </row>
    <row r="44" spans="2:15" ht="67.5">
      <c r="B44" s="17">
        <v>2017</v>
      </c>
      <c r="C44" s="32" t="s">
        <v>38</v>
      </c>
      <c r="D44" s="32" t="s">
        <v>39</v>
      </c>
      <c r="E44" s="32" t="s">
        <v>41</v>
      </c>
      <c r="F44" s="57" t="s">
        <v>40</v>
      </c>
      <c r="G44" s="57" t="s">
        <v>18</v>
      </c>
      <c r="H44" s="57" t="s">
        <v>42</v>
      </c>
      <c r="I44" s="57" t="s">
        <v>74</v>
      </c>
      <c r="K44" s="32" t="s">
        <v>5</v>
      </c>
      <c r="L44" s="32" t="s">
        <v>77</v>
      </c>
      <c r="M44" s="32" t="s">
        <v>78</v>
      </c>
    </row>
    <row r="45" spans="2:15" ht="15.75">
      <c r="B45" s="44" t="s">
        <v>6</v>
      </c>
      <c r="C45" s="36">
        <f>+'1.1.0'!C46</f>
        <v>56170.63</v>
      </c>
      <c r="D45" s="36">
        <f>+'1.1.0'!D46</f>
        <v>1071.3399999999999</v>
      </c>
      <c r="E45" s="62">
        <f t="shared" ref="E45:E56" si="17">+C45+D45</f>
        <v>57241.969999999994</v>
      </c>
      <c r="F45" s="40">
        <f>+'1.1.0'!F46</f>
        <v>694.94</v>
      </c>
      <c r="G45" s="40">
        <f>+'1.1.0'!G46</f>
        <v>151.05000000000001</v>
      </c>
      <c r="H45" s="62">
        <f t="shared" ref="H45:H56" si="18">+F45+G45</f>
        <v>845.99</v>
      </c>
      <c r="I45" s="62">
        <f t="shared" ref="I45:I56" si="19">+E45+H45</f>
        <v>58087.959999999992</v>
      </c>
      <c r="K45" s="36">
        <v>31</v>
      </c>
      <c r="L45" s="36">
        <f t="shared" ref="L45:L56" si="20">+E45/K45</f>
        <v>1846.5151612903223</v>
      </c>
      <c r="M45" s="36">
        <f t="shared" ref="M45:M56" si="21">+I45/K45</f>
        <v>1873.8051612903223</v>
      </c>
    </row>
    <row r="46" spans="2:15" ht="15.75">
      <c r="B46" s="44" t="s">
        <v>7</v>
      </c>
      <c r="C46" s="36">
        <f>+'1.1.0'!C47</f>
        <v>46960.24</v>
      </c>
      <c r="D46" s="36">
        <f>+'1.1.0'!D47</f>
        <v>1021.15</v>
      </c>
      <c r="E46" s="62">
        <f t="shared" si="17"/>
        <v>47981.39</v>
      </c>
      <c r="F46" s="40">
        <f>+'1.1.0'!F47</f>
        <v>691.3</v>
      </c>
      <c r="G46" s="40">
        <f>+'1.1.0'!G47</f>
        <v>136.44</v>
      </c>
      <c r="H46" s="62">
        <f t="shared" si="18"/>
        <v>827.74</v>
      </c>
      <c r="I46" s="62">
        <f t="shared" si="19"/>
        <v>48809.13</v>
      </c>
      <c r="K46" s="36">
        <v>28</v>
      </c>
      <c r="L46" s="36">
        <f t="shared" si="20"/>
        <v>1713.6210714285714</v>
      </c>
      <c r="M46" s="36">
        <f t="shared" si="21"/>
        <v>1743.1832142857143</v>
      </c>
    </row>
    <row r="47" spans="2:15" ht="15.75">
      <c r="B47" s="44" t="s">
        <v>8</v>
      </c>
      <c r="C47" s="36">
        <f>+'1.1.0'!C48</f>
        <v>56466.64</v>
      </c>
      <c r="D47" s="36">
        <f>+'1.1.0'!D48</f>
        <v>1109.6600000000001</v>
      </c>
      <c r="E47" s="62">
        <f t="shared" si="17"/>
        <v>57576.3</v>
      </c>
      <c r="F47" s="40">
        <f>+'1.1.0'!F48</f>
        <v>870.26</v>
      </c>
      <c r="G47" s="40">
        <f>+'1.1.0'!G48</f>
        <v>144</v>
      </c>
      <c r="H47" s="62">
        <f t="shared" si="18"/>
        <v>1014.26</v>
      </c>
      <c r="I47" s="62">
        <f t="shared" si="19"/>
        <v>58590.560000000005</v>
      </c>
      <c r="K47" s="36">
        <v>31</v>
      </c>
      <c r="L47" s="36">
        <f t="shared" si="20"/>
        <v>1857.3000000000002</v>
      </c>
      <c r="M47" s="36">
        <f t="shared" si="21"/>
        <v>1890.0180645161292</v>
      </c>
    </row>
    <row r="48" spans="2:15" ht="15.75">
      <c r="B48" s="44" t="s">
        <v>9</v>
      </c>
      <c r="C48" s="36">
        <f>+'1.1.0'!C49</f>
        <v>61005.120000000003</v>
      </c>
      <c r="D48" s="36">
        <f>+'1.1.0'!D49</f>
        <v>1231.3</v>
      </c>
      <c r="E48" s="62">
        <f t="shared" si="17"/>
        <v>62236.420000000006</v>
      </c>
      <c r="F48" s="40">
        <f>+'1.1.0'!F49</f>
        <v>330.66</v>
      </c>
      <c r="G48" s="40">
        <f>+'1.1.0'!G49</f>
        <v>143.66999999999999</v>
      </c>
      <c r="H48" s="62">
        <f t="shared" si="18"/>
        <v>474.33000000000004</v>
      </c>
      <c r="I48" s="62">
        <f t="shared" si="19"/>
        <v>62710.750000000007</v>
      </c>
      <c r="K48" s="36">
        <v>30</v>
      </c>
      <c r="L48" s="36">
        <f t="shared" si="20"/>
        <v>2074.5473333333334</v>
      </c>
      <c r="M48" s="36">
        <f t="shared" si="21"/>
        <v>2090.3583333333336</v>
      </c>
    </row>
    <row r="49" spans="2:13" ht="15.75">
      <c r="B49" s="44" t="s">
        <v>10</v>
      </c>
      <c r="C49" s="36">
        <f>+'1.1.0'!C50</f>
        <v>62837.47</v>
      </c>
      <c r="D49" s="36">
        <f>+'1.1.0'!D50</f>
        <v>1307.43</v>
      </c>
      <c r="E49" s="62">
        <f t="shared" si="17"/>
        <v>64144.9</v>
      </c>
      <c r="F49" s="40">
        <f>+'1.1.0'!F50</f>
        <v>735.79</v>
      </c>
      <c r="G49" s="40">
        <f>+'1.1.0'!G50</f>
        <v>144</v>
      </c>
      <c r="H49" s="62">
        <f t="shared" si="18"/>
        <v>879.79</v>
      </c>
      <c r="I49" s="62">
        <f t="shared" si="19"/>
        <v>65024.69</v>
      </c>
      <c r="K49" s="36">
        <v>31</v>
      </c>
      <c r="L49" s="36">
        <f t="shared" si="20"/>
        <v>2069.190322580645</v>
      </c>
      <c r="M49" s="36">
        <f t="shared" si="21"/>
        <v>2097.5706451612905</v>
      </c>
    </row>
    <row r="50" spans="2:13" ht="15.75">
      <c r="B50" s="44" t="s">
        <v>11</v>
      </c>
      <c r="C50" s="36">
        <f>+'1.1.0'!C51</f>
        <v>58297.78</v>
      </c>
      <c r="D50" s="36">
        <f>+'1.1.0'!D51</f>
        <v>1408.4</v>
      </c>
      <c r="E50" s="62">
        <f t="shared" si="17"/>
        <v>59706.18</v>
      </c>
      <c r="F50" s="40">
        <f>+'1.1.0'!F51</f>
        <v>923.47</v>
      </c>
      <c r="G50" s="40">
        <f>+'1.1.0'!G51</f>
        <v>144</v>
      </c>
      <c r="H50" s="62">
        <f t="shared" si="18"/>
        <v>1067.47</v>
      </c>
      <c r="I50" s="62">
        <f t="shared" si="19"/>
        <v>60773.65</v>
      </c>
      <c r="K50" s="36">
        <v>30</v>
      </c>
      <c r="L50" s="36">
        <f t="shared" si="20"/>
        <v>1990.2059999999999</v>
      </c>
      <c r="M50" s="36">
        <f t="shared" si="21"/>
        <v>2025.7883333333334</v>
      </c>
    </row>
    <row r="51" spans="2:13" ht="15.75">
      <c r="B51" s="44" t="s">
        <v>12</v>
      </c>
      <c r="C51" s="36">
        <f>+'1.1.0'!C52</f>
        <v>56839.15</v>
      </c>
      <c r="D51" s="36">
        <f>+'1.1.0'!D52</f>
        <v>1390.52</v>
      </c>
      <c r="E51" s="62">
        <f t="shared" si="17"/>
        <v>58229.67</v>
      </c>
      <c r="F51" s="40">
        <f>+'1.1.0'!F52</f>
        <v>1057.3599999999999</v>
      </c>
      <c r="G51" s="40">
        <f>+'1.1.0'!G52</f>
        <v>144</v>
      </c>
      <c r="H51" s="62">
        <f t="shared" si="18"/>
        <v>1201.3599999999999</v>
      </c>
      <c r="I51" s="62">
        <f t="shared" si="19"/>
        <v>59431.03</v>
      </c>
      <c r="K51" s="36">
        <v>31</v>
      </c>
      <c r="L51" s="36">
        <f t="shared" si="20"/>
        <v>1878.3764516129031</v>
      </c>
      <c r="M51" s="36">
        <f t="shared" si="21"/>
        <v>1917.1299999999999</v>
      </c>
    </row>
    <row r="52" spans="2:13" ht="15.75">
      <c r="B52" s="44" t="s">
        <v>13</v>
      </c>
      <c r="C52" s="36">
        <f>+'1.1.0'!C53</f>
        <v>56450.6</v>
      </c>
      <c r="D52" s="36">
        <f>+'1.1.0'!D53</f>
        <v>1490.16</v>
      </c>
      <c r="E52" s="62">
        <f t="shared" si="17"/>
        <v>57940.76</v>
      </c>
      <c r="F52" s="40">
        <f>+'1.1.0'!F53</f>
        <v>1054.04</v>
      </c>
      <c r="G52" s="40">
        <f>+'1.1.0'!G53</f>
        <v>144</v>
      </c>
      <c r="H52" s="62">
        <f t="shared" si="18"/>
        <v>1198.04</v>
      </c>
      <c r="I52" s="62">
        <f t="shared" si="19"/>
        <v>59138.8</v>
      </c>
      <c r="K52" s="36">
        <v>31</v>
      </c>
      <c r="L52" s="36">
        <f t="shared" si="20"/>
        <v>1869.0567741935486</v>
      </c>
      <c r="M52" s="36">
        <f t="shared" si="21"/>
        <v>1907.7032258064517</v>
      </c>
    </row>
    <row r="53" spans="2:13" ht="15.75">
      <c r="B53" s="44" t="s">
        <v>14</v>
      </c>
      <c r="C53" s="36">
        <f>+'1.1.0'!C54</f>
        <v>54727.19</v>
      </c>
      <c r="D53" s="36">
        <f>+'1.1.0'!D54</f>
        <v>1549.49</v>
      </c>
      <c r="E53" s="62">
        <f t="shared" si="17"/>
        <v>56276.68</v>
      </c>
      <c r="F53" s="40">
        <f>+'1.1.0'!F54</f>
        <v>864.21</v>
      </c>
      <c r="G53" s="40">
        <f>+'1.1.0'!G54</f>
        <v>72</v>
      </c>
      <c r="H53" s="62">
        <f t="shared" si="18"/>
        <v>936.21</v>
      </c>
      <c r="I53" s="62">
        <f t="shared" si="19"/>
        <v>57212.89</v>
      </c>
      <c r="K53" s="36">
        <v>30</v>
      </c>
      <c r="L53" s="36">
        <f t="shared" si="20"/>
        <v>1875.8893333333333</v>
      </c>
      <c r="M53" s="36">
        <f t="shared" si="21"/>
        <v>1907.0963333333334</v>
      </c>
    </row>
    <row r="54" spans="2:13" ht="15.75">
      <c r="B54" s="44" t="s">
        <v>15</v>
      </c>
      <c r="C54" s="36">
        <f>+'1.1.0'!C55</f>
        <v>56931.72</v>
      </c>
      <c r="D54" s="36">
        <f>+'1.1.0'!D55</f>
        <v>1314.03</v>
      </c>
      <c r="E54" s="62">
        <f t="shared" si="17"/>
        <v>58245.75</v>
      </c>
      <c r="F54" s="40">
        <f>+'1.1.0'!F55</f>
        <v>413.84</v>
      </c>
      <c r="G54" s="40">
        <f>+'1.1.0'!G55</f>
        <v>72</v>
      </c>
      <c r="H54" s="62">
        <f t="shared" si="18"/>
        <v>485.84</v>
      </c>
      <c r="I54" s="62">
        <f t="shared" si="19"/>
        <v>58731.59</v>
      </c>
      <c r="K54" s="36">
        <v>31</v>
      </c>
      <c r="L54" s="36">
        <f t="shared" si="20"/>
        <v>1878.8951612903227</v>
      </c>
      <c r="M54" s="36">
        <f t="shared" si="21"/>
        <v>1894.5674193548386</v>
      </c>
    </row>
    <row r="55" spans="2:13" ht="15.75">
      <c r="B55" s="44" t="s">
        <v>16</v>
      </c>
      <c r="C55" s="36">
        <f>+'1.1.0'!C56</f>
        <v>52906.81</v>
      </c>
      <c r="D55" s="36">
        <f>+'1.1.0'!D56</f>
        <v>1289.47</v>
      </c>
      <c r="E55" s="62">
        <f t="shared" si="17"/>
        <v>54196.28</v>
      </c>
      <c r="F55" s="40">
        <f>+'1.1.0'!F56</f>
        <v>743.13</v>
      </c>
      <c r="G55" s="40">
        <f>+'1.1.0'!G56</f>
        <v>72</v>
      </c>
      <c r="H55" s="62">
        <f t="shared" si="18"/>
        <v>815.13</v>
      </c>
      <c r="I55" s="62">
        <f t="shared" si="19"/>
        <v>55011.409999999996</v>
      </c>
      <c r="K55" s="36">
        <v>30</v>
      </c>
      <c r="L55" s="36">
        <f t="shared" si="20"/>
        <v>1806.5426666666667</v>
      </c>
      <c r="M55" s="36">
        <f t="shared" si="21"/>
        <v>1833.7136666666665</v>
      </c>
    </row>
    <row r="56" spans="2:13" ht="15.75">
      <c r="B56" s="44" t="s">
        <v>17</v>
      </c>
      <c r="C56" s="36">
        <f>+'1.1.0'!C57</f>
        <v>56656.95</v>
      </c>
      <c r="D56" s="36">
        <f>+'1.1.0'!D57</f>
        <v>1218.6600000000001</v>
      </c>
      <c r="E56" s="62">
        <f t="shared" si="17"/>
        <v>57875.61</v>
      </c>
      <c r="F56" s="40">
        <f>+'1.1.0'!F57</f>
        <v>524.01</v>
      </c>
      <c r="G56" s="40">
        <f>+'1.1.0'!G57</f>
        <v>72</v>
      </c>
      <c r="H56" s="62">
        <f t="shared" si="18"/>
        <v>596.01</v>
      </c>
      <c r="I56" s="62">
        <f t="shared" si="19"/>
        <v>58471.62</v>
      </c>
      <c r="K56" s="36">
        <v>31</v>
      </c>
      <c r="L56" s="36">
        <f t="shared" si="20"/>
        <v>1866.9551612903226</v>
      </c>
      <c r="M56" s="36">
        <f t="shared" si="21"/>
        <v>1886.1812903225807</v>
      </c>
    </row>
    <row r="57" spans="2:13" ht="15.75">
      <c r="B57" s="26" t="s">
        <v>1</v>
      </c>
      <c r="C57" s="25">
        <f t="shared" ref="C57:I57" si="22">SUM(C45:C56)</f>
        <v>676250.3</v>
      </c>
      <c r="D57" s="25">
        <f t="shared" si="22"/>
        <v>15401.61</v>
      </c>
      <c r="E57" s="25">
        <f t="shared" si="22"/>
        <v>691651.91</v>
      </c>
      <c r="F57" s="18">
        <f t="shared" si="22"/>
        <v>8903.01</v>
      </c>
      <c r="G57" s="18">
        <f t="shared" si="22"/>
        <v>1439.1599999999999</v>
      </c>
      <c r="H57" s="18">
        <f t="shared" si="22"/>
        <v>10342.169999999998</v>
      </c>
      <c r="I57" s="18">
        <f t="shared" si="22"/>
        <v>701994.08</v>
      </c>
      <c r="K57" s="25">
        <f>SUM(K45:K56)</f>
        <v>365</v>
      </c>
      <c r="L57" s="25">
        <f>+E57/K57</f>
        <v>1894.9367397260276</v>
      </c>
      <c r="M57" s="25">
        <f>+I57/K57</f>
        <v>1923.2714520547945</v>
      </c>
    </row>
    <row r="58" spans="2:13">
      <c r="D58" s="21"/>
      <c r="F58" s="3"/>
      <c r="G58" s="3"/>
      <c r="H58" s="3"/>
      <c r="I58" s="3"/>
    </row>
    <row r="59" spans="2:13">
      <c r="B59" s="9" t="s">
        <v>4</v>
      </c>
      <c r="C59" s="78">
        <f t="shared" ref="C59:I59" si="23">AVERAGE(C45:C56)</f>
        <v>56354.191666666673</v>
      </c>
      <c r="D59" s="78">
        <f t="shared" si="23"/>
        <v>1283.4675</v>
      </c>
      <c r="E59" s="78">
        <f t="shared" si="23"/>
        <v>57637.659166666672</v>
      </c>
      <c r="F59" s="78">
        <f t="shared" si="23"/>
        <v>741.91750000000002</v>
      </c>
      <c r="G59" s="78">
        <f t="shared" si="23"/>
        <v>119.92999999999999</v>
      </c>
      <c r="H59" s="78">
        <f t="shared" si="23"/>
        <v>861.84749999999985</v>
      </c>
      <c r="I59" s="78">
        <f t="shared" si="23"/>
        <v>58499.506666666661</v>
      </c>
      <c r="K59" s="78"/>
      <c r="L59" s="78"/>
      <c r="M59" s="78"/>
    </row>
    <row r="60" spans="2:13">
      <c r="D60" s="21"/>
      <c r="F60" s="3"/>
      <c r="G60" s="3"/>
      <c r="H60" s="3"/>
      <c r="I60" s="3"/>
    </row>
    <row r="61" spans="2:13" ht="67.5">
      <c r="B61" s="35">
        <v>2016</v>
      </c>
      <c r="C61" s="39" t="s">
        <v>38</v>
      </c>
      <c r="D61" s="39" t="s">
        <v>39</v>
      </c>
      <c r="E61" s="39" t="s">
        <v>41</v>
      </c>
      <c r="F61" s="39" t="s">
        <v>40</v>
      </c>
      <c r="G61" s="69" t="s">
        <v>18</v>
      </c>
      <c r="H61" s="63" t="s">
        <v>42</v>
      </c>
      <c r="I61" s="63" t="s">
        <v>58</v>
      </c>
      <c r="K61" s="39" t="s">
        <v>5</v>
      </c>
      <c r="L61" s="39" t="s">
        <v>60</v>
      </c>
      <c r="M61" s="39" t="s">
        <v>61</v>
      </c>
    </row>
    <row r="62" spans="2:13" ht="15.75">
      <c r="B62" s="44" t="s">
        <v>6</v>
      </c>
      <c r="C62" s="37">
        <f>+'1.1.0'!C63</f>
        <v>56253.696000000025</v>
      </c>
      <c r="D62" s="37">
        <f>+'1.1.0'!D63</f>
        <v>930.6350000000001</v>
      </c>
      <c r="E62" s="64">
        <f t="shared" ref="E62:E73" si="24">+C62+D62</f>
        <v>57184.331000000027</v>
      </c>
      <c r="F62" s="41">
        <f>+'1.1.0'!F63</f>
        <v>699.47</v>
      </c>
      <c r="G62" s="41">
        <f>+'1.1.0'!G63</f>
        <v>87.05</v>
      </c>
      <c r="H62" s="64">
        <f t="shared" ref="H62:H73" si="25">+F62+G62</f>
        <v>786.52</v>
      </c>
      <c r="I62" s="64">
        <f t="shared" ref="I62:I73" si="26">+E62+H62</f>
        <v>57970.851000000024</v>
      </c>
      <c r="K62" s="36">
        <v>31</v>
      </c>
      <c r="L62" s="36">
        <f>+E62/K62</f>
        <v>1844.6558387096784</v>
      </c>
      <c r="M62" s="36">
        <f>+I62/K62</f>
        <v>1870.0274516129041</v>
      </c>
    </row>
    <row r="63" spans="2:13" ht="15.75">
      <c r="B63" s="44" t="s">
        <v>7</v>
      </c>
      <c r="C63" s="37">
        <f>+'1.1.0'!C64</f>
        <v>51740.121000000028</v>
      </c>
      <c r="D63" s="37">
        <f>+'1.1.0'!D64</f>
        <v>875.91999999999985</v>
      </c>
      <c r="E63" s="64">
        <f t="shared" si="24"/>
        <v>52616.041000000027</v>
      </c>
      <c r="F63" s="41">
        <f>+'1.1.0'!F64</f>
        <v>648.12</v>
      </c>
      <c r="G63" s="41">
        <f>+'1.1.0'!G64</f>
        <v>201.1</v>
      </c>
      <c r="H63" s="64">
        <f t="shared" si="25"/>
        <v>849.22</v>
      </c>
      <c r="I63" s="64">
        <f t="shared" si="26"/>
        <v>53465.261000000028</v>
      </c>
      <c r="K63" s="36">
        <v>29</v>
      </c>
      <c r="L63" s="36">
        <f t="shared" ref="L63:L73" si="27">+E63/K63</f>
        <v>1814.3462413793113</v>
      </c>
      <c r="M63" s="36">
        <f t="shared" ref="M63:M73" si="28">+I63/K63</f>
        <v>1843.6296896551735</v>
      </c>
    </row>
    <row r="64" spans="2:13" ht="15.75">
      <c r="B64" s="44" t="s">
        <v>8</v>
      </c>
      <c r="C64" s="37">
        <f>+'1.1.0'!C65</f>
        <v>59582.368999999992</v>
      </c>
      <c r="D64" s="37">
        <f>+'1.1.0'!D65</f>
        <v>1031.366</v>
      </c>
      <c r="E64" s="64">
        <f t="shared" si="24"/>
        <v>60613.734999999993</v>
      </c>
      <c r="F64" s="41">
        <f>+'1.1.0'!F65</f>
        <v>732.12000000000012</v>
      </c>
      <c r="G64" s="41">
        <f>+'1.1.0'!G65</f>
        <v>157.9</v>
      </c>
      <c r="H64" s="64">
        <f t="shared" si="25"/>
        <v>890.0200000000001</v>
      </c>
      <c r="I64" s="64">
        <f t="shared" si="26"/>
        <v>61503.75499999999</v>
      </c>
      <c r="K64" s="36">
        <v>31</v>
      </c>
      <c r="L64" s="36">
        <f t="shared" si="27"/>
        <v>1955.2817741935482</v>
      </c>
      <c r="M64" s="36">
        <f t="shared" si="28"/>
        <v>1983.9920967741932</v>
      </c>
    </row>
    <row r="65" spans="2:13" ht="15.75">
      <c r="B65" s="44" t="s">
        <v>9</v>
      </c>
      <c r="C65" s="37">
        <f>+'1.1.0'!C66</f>
        <v>57803.811999999787</v>
      </c>
      <c r="D65" s="37">
        <f>+'1.1.0'!D66</f>
        <v>989.24000000000024</v>
      </c>
      <c r="E65" s="64">
        <f t="shared" si="24"/>
        <v>58793.051999999785</v>
      </c>
      <c r="F65" s="41">
        <f>+'1.1.0'!F66</f>
        <v>529.41999999999996</v>
      </c>
      <c r="G65" s="41">
        <f>+'1.1.0'!G66</f>
        <v>169.76</v>
      </c>
      <c r="H65" s="64">
        <f t="shared" si="25"/>
        <v>699.18</v>
      </c>
      <c r="I65" s="64">
        <f t="shared" si="26"/>
        <v>59492.231999999785</v>
      </c>
      <c r="K65" s="36">
        <v>30</v>
      </c>
      <c r="L65" s="36">
        <f t="shared" si="27"/>
        <v>1959.7683999999929</v>
      </c>
      <c r="M65" s="36">
        <f t="shared" si="28"/>
        <v>1983.0743999999929</v>
      </c>
    </row>
    <row r="66" spans="2:13" ht="15.75">
      <c r="B66" s="44" t="s">
        <v>10</v>
      </c>
      <c r="C66" s="37">
        <f>+'1.1.0'!C67</f>
        <v>56738.983509999962</v>
      </c>
      <c r="D66" s="37">
        <f>+'1.1.0'!D67</f>
        <v>1010.0060000000001</v>
      </c>
      <c r="E66" s="64">
        <f t="shared" si="24"/>
        <v>57748.989509999963</v>
      </c>
      <c r="F66" s="41">
        <f>+'1.1.0'!F67</f>
        <v>628.49</v>
      </c>
      <c r="G66" s="41">
        <f>+'1.1.0'!G67</f>
        <v>110.43</v>
      </c>
      <c r="H66" s="64">
        <f t="shared" si="25"/>
        <v>738.92000000000007</v>
      </c>
      <c r="I66" s="64">
        <f t="shared" si="26"/>
        <v>58487.909509999961</v>
      </c>
      <c r="K66" s="36">
        <v>31</v>
      </c>
      <c r="L66" s="36">
        <f t="shared" si="27"/>
        <v>1862.8706293548375</v>
      </c>
      <c r="M66" s="36">
        <f t="shared" si="28"/>
        <v>1886.7067583870955</v>
      </c>
    </row>
    <row r="67" spans="2:13" ht="15.75">
      <c r="B67" s="44" t="s">
        <v>11</v>
      </c>
      <c r="C67" s="37">
        <f>+'1.1.0'!C68</f>
        <v>54033.004539999965</v>
      </c>
      <c r="D67" s="37">
        <f>+'1.1.0'!D68</f>
        <v>920.61400000000003</v>
      </c>
      <c r="E67" s="64">
        <f t="shared" si="24"/>
        <v>54953.618539999967</v>
      </c>
      <c r="F67" s="41">
        <f>+'1.1.0'!F68</f>
        <v>631.94000000000005</v>
      </c>
      <c r="G67" s="41">
        <f>+'1.1.0'!G68</f>
        <v>119.88</v>
      </c>
      <c r="H67" s="64">
        <f t="shared" si="25"/>
        <v>751.82</v>
      </c>
      <c r="I67" s="64">
        <f t="shared" si="26"/>
        <v>55705.438539999966</v>
      </c>
      <c r="K67" s="36">
        <v>30</v>
      </c>
      <c r="L67" s="36">
        <f t="shared" si="27"/>
        <v>1831.7872846666655</v>
      </c>
      <c r="M67" s="36">
        <f t="shared" si="28"/>
        <v>1856.8479513333323</v>
      </c>
    </row>
    <row r="68" spans="2:13" ht="15.75">
      <c r="B68" s="44" t="s">
        <v>12</v>
      </c>
      <c r="C68" s="37">
        <f>+'1.1.0'!C69</f>
        <v>51443.652999999904</v>
      </c>
      <c r="D68" s="37">
        <f>+'1.1.0'!D69</f>
        <v>901.53300000000013</v>
      </c>
      <c r="E68" s="64">
        <f t="shared" si="24"/>
        <v>52345.185999999907</v>
      </c>
      <c r="F68" s="41">
        <f>+'1.1.0'!F69</f>
        <v>1103.5500000000002</v>
      </c>
      <c r="G68" s="41">
        <f>+'1.1.0'!G69</f>
        <v>115.16</v>
      </c>
      <c r="H68" s="64">
        <f t="shared" si="25"/>
        <v>1218.7100000000003</v>
      </c>
      <c r="I68" s="64">
        <f t="shared" si="26"/>
        <v>53563.895999999906</v>
      </c>
      <c r="K68" s="36">
        <v>31</v>
      </c>
      <c r="L68" s="36">
        <f t="shared" si="27"/>
        <v>1688.5543870967713</v>
      </c>
      <c r="M68" s="36">
        <f t="shared" si="28"/>
        <v>1727.8676129032228</v>
      </c>
    </row>
    <row r="69" spans="2:13" ht="15.75">
      <c r="B69" s="44" t="s">
        <v>13</v>
      </c>
      <c r="C69" s="37">
        <f>+'1.1.0'!C70</f>
        <v>51851.303000000014</v>
      </c>
      <c r="D69" s="37">
        <f>+'1.1.0'!D70</f>
        <v>998.4670000000001</v>
      </c>
      <c r="E69" s="64">
        <f t="shared" si="24"/>
        <v>52849.770000000011</v>
      </c>
      <c r="F69" s="41">
        <f>+'1.1.0'!F70</f>
        <v>528.45000000000005</v>
      </c>
      <c r="G69" s="41">
        <f>+'1.1.0'!G70</f>
        <v>117.52</v>
      </c>
      <c r="H69" s="64">
        <f t="shared" si="25"/>
        <v>645.97</v>
      </c>
      <c r="I69" s="64">
        <f t="shared" si="26"/>
        <v>53495.740000000013</v>
      </c>
      <c r="K69" s="36">
        <v>31</v>
      </c>
      <c r="L69" s="36">
        <f t="shared" si="27"/>
        <v>1704.831290322581</v>
      </c>
      <c r="M69" s="36">
        <f t="shared" si="28"/>
        <v>1725.6690322580648</v>
      </c>
    </row>
    <row r="70" spans="2:13" ht="15.75">
      <c r="B70" s="44" t="s">
        <v>14</v>
      </c>
      <c r="C70" s="37">
        <f>+'1.1.0'!C71</f>
        <v>50752.74399999989</v>
      </c>
      <c r="D70" s="37">
        <f>+'1.1.0'!D71</f>
        <v>913.90599999999984</v>
      </c>
      <c r="E70" s="64">
        <f t="shared" si="24"/>
        <v>51666.649999999892</v>
      </c>
      <c r="F70" s="41">
        <f>+'1.1.0'!F71</f>
        <v>389.83000000000004</v>
      </c>
      <c r="G70" s="41">
        <f>+'1.1.0'!G71</f>
        <v>116.34</v>
      </c>
      <c r="H70" s="64">
        <f t="shared" si="25"/>
        <v>506.17000000000007</v>
      </c>
      <c r="I70" s="64">
        <f t="shared" si="26"/>
        <v>52172.819999999891</v>
      </c>
      <c r="K70" s="36">
        <v>30</v>
      </c>
      <c r="L70" s="36">
        <f t="shared" si="27"/>
        <v>1722.2216666666632</v>
      </c>
      <c r="M70" s="36">
        <f t="shared" si="28"/>
        <v>1739.0939999999964</v>
      </c>
    </row>
    <row r="71" spans="2:13" ht="15.75">
      <c r="B71" s="44" t="s">
        <v>15</v>
      </c>
      <c r="C71" s="37">
        <f>+'1.1.0'!C72</f>
        <v>51875.880999999921</v>
      </c>
      <c r="D71" s="37">
        <f>+'1.1.0'!D72</f>
        <v>765.01800000000003</v>
      </c>
      <c r="E71" s="64">
        <f t="shared" si="24"/>
        <v>52640.898999999918</v>
      </c>
      <c r="F71" s="41">
        <f>+'1.1.0'!F72</f>
        <v>873.25</v>
      </c>
      <c r="G71" s="41">
        <f>+'1.1.0'!G72</f>
        <v>178.2</v>
      </c>
      <c r="H71" s="64">
        <f t="shared" si="25"/>
        <v>1051.45</v>
      </c>
      <c r="I71" s="64">
        <f t="shared" si="26"/>
        <v>53692.348999999915</v>
      </c>
      <c r="K71" s="36">
        <v>31</v>
      </c>
      <c r="L71" s="36">
        <f t="shared" si="27"/>
        <v>1698.0935161290297</v>
      </c>
      <c r="M71" s="36">
        <f t="shared" si="28"/>
        <v>1732.0112580645134</v>
      </c>
    </row>
    <row r="72" spans="2:13" ht="15.75">
      <c r="B72" s="44" t="s">
        <v>16</v>
      </c>
      <c r="C72" s="37">
        <f>+'1.1.0'!C73</f>
        <v>50427.576999999947</v>
      </c>
      <c r="D72" s="37">
        <f>+'1.1.0'!D73</f>
        <v>733.22</v>
      </c>
      <c r="E72" s="64">
        <f t="shared" si="24"/>
        <v>51160.796999999948</v>
      </c>
      <c r="F72" s="41">
        <f>+'1.1.0'!F73</f>
        <v>653.79</v>
      </c>
      <c r="G72" s="41">
        <f>+'1.1.0'!G73</f>
        <v>193.32</v>
      </c>
      <c r="H72" s="64">
        <f t="shared" si="25"/>
        <v>847.1099999999999</v>
      </c>
      <c r="I72" s="64">
        <f t="shared" si="26"/>
        <v>52007.906999999948</v>
      </c>
      <c r="K72" s="36">
        <v>30</v>
      </c>
      <c r="L72" s="36">
        <f t="shared" si="27"/>
        <v>1705.3598999999983</v>
      </c>
      <c r="M72" s="36">
        <f t="shared" si="28"/>
        <v>1733.5968999999982</v>
      </c>
    </row>
    <row r="73" spans="2:13" ht="15.75">
      <c r="B73" s="44" t="s">
        <v>17</v>
      </c>
      <c r="C73" s="37">
        <f>+'1.1.0'!C74</f>
        <v>55984.891720000036</v>
      </c>
      <c r="D73" s="37">
        <f>+'1.1.0'!D74</f>
        <v>1133.9630000000004</v>
      </c>
      <c r="E73" s="64">
        <f t="shared" si="24"/>
        <v>57118.854720000039</v>
      </c>
      <c r="F73" s="41">
        <f>+'1.1.0'!F74</f>
        <v>779.18000000000018</v>
      </c>
      <c r="G73" s="41">
        <f>+'1.1.0'!G74</f>
        <v>185.76</v>
      </c>
      <c r="H73" s="64">
        <f t="shared" si="25"/>
        <v>964.94000000000017</v>
      </c>
      <c r="I73" s="64">
        <f t="shared" si="26"/>
        <v>58083.794720000042</v>
      </c>
      <c r="K73" s="36">
        <v>31</v>
      </c>
      <c r="L73" s="36">
        <f t="shared" si="27"/>
        <v>1842.5437006451625</v>
      </c>
      <c r="M73" s="36">
        <f t="shared" si="28"/>
        <v>1873.6707974193562</v>
      </c>
    </row>
    <row r="74" spans="2:13" ht="15.75">
      <c r="B74" s="38" t="s">
        <v>1</v>
      </c>
      <c r="C74" s="158">
        <f t="shared" ref="C74:I74" si="29">SUM(C62:C73)</f>
        <v>648488.03576999961</v>
      </c>
      <c r="D74" s="158">
        <f t="shared" si="29"/>
        <v>11203.887999999999</v>
      </c>
      <c r="E74" s="158">
        <f t="shared" si="29"/>
        <v>659691.92376999953</v>
      </c>
      <c r="F74" s="65">
        <f t="shared" si="29"/>
        <v>8197.61</v>
      </c>
      <c r="G74" s="65">
        <f t="shared" si="29"/>
        <v>1752.4199999999998</v>
      </c>
      <c r="H74" s="65">
        <f t="shared" si="29"/>
        <v>9950.0300000000007</v>
      </c>
      <c r="I74" s="65">
        <f t="shared" si="29"/>
        <v>669641.95376999944</v>
      </c>
      <c r="K74" s="158">
        <f>SUM(K62:K73)</f>
        <v>366</v>
      </c>
      <c r="L74" s="158">
        <f>+E74/K74</f>
        <v>1802.4369501912556</v>
      </c>
      <c r="M74" s="158">
        <f>+I74/K74</f>
        <v>1829.6228245081952</v>
      </c>
    </row>
    <row r="75" spans="2:13">
      <c r="F75" s="3"/>
      <c r="G75" s="3"/>
      <c r="H75" s="3"/>
      <c r="I75" s="3"/>
      <c r="L75" s="159"/>
      <c r="M75" s="159"/>
    </row>
    <row r="76" spans="2:13" ht="15.75">
      <c r="B76" s="67" t="s">
        <v>4</v>
      </c>
      <c r="C76" s="81">
        <f t="shared" ref="C76:I76" si="30">AVERAGE(C62:C73)</f>
        <v>54040.66964749997</v>
      </c>
      <c r="D76" s="65">
        <f t="shared" si="30"/>
        <v>933.65733333333321</v>
      </c>
      <c r="E76" s="65">
        <f t="shared" si="30"/>
        <v>54974.326980833292</v>
      </c>
      <c r="F76" s="65">
        <f t="shared" si="30"/>
        <v>683.13416666666672</v>
      </c>
      <c r="G76" s="65">
        <f t="shared" si="30"/>
        <v>146.035</v>
      </c>
      <c r="H76" s="65">
        <f t="shared" si="30"/>
        <v>829.16916666666668</v>
      </c>
      <c r="I76" s="65">
        <f t="shared" si="30"/>
        <v>55803.496147499951</v>
      </c>
      <c r="K76" s="65"/>
      <c r="L76" s="65"/>
      <c r="M76" s="65"/>
    </row>
    <row r="77" spans="2:13">
      <c r="D77" s="21"/>
      <c r="F77" s="3"/>
      <c r="G77" s="3"/>
      <c r="H77" s="3"/>
      <c r="I77" s="3"/>
    </row>
    <row r="78" spans="2:13" ht="67.5">
      <c r="B78" s="35">
        <v>2015</v>
      </c>
      <c r="C78" s="39" t="s">
        <v>38</v>
      </c>
      <c r="D78" s="39" t="s">
        <v>39</v>
      </c>
      <c r="E78" s="39" t="s">
        <v>41</v>
      </c>
      <c r="F78" s="39" t="s">
        <v>40</v>
      </c>
      <c r="G78" s="69" t="s">
        <v>18</v>
      </c>
      <c r="H78" s="63" t="s">
        <v>42</v>
      </c>
      <c r="I78" s="63" t="s">
        <v>51</v>
      </c>
      <c r="K78" s="39" t="s">
        <v>5</v>
      </c>
      <c r="L78" s="39" t="s">
        <v>52</v>
      </c>
      <c r="M78" s="39" t="s">
        <v>53</v>
      </c>
    </row>
    <row r="79" spans="2:13" ht="15.75">
      <c r="B79" s="44" t="s">
        <v>6</v>
      </c>
      <c r="C79" s="37">
        <f>+'1.1.0'!C80</f>
        <v>56469.227999999945</v>
      </c>
      <c r="D79" s="37">
        <f>+'1.1.0'!D80</f>
        <v>940.56499999999983</v>
      </c>
      <c r="E79" s="64">
        <f t="shared" ref="E79:E90" si="31">+C79+D79</f>
        <v>57409.792999999947</v>
      </c>
      <c r="F79" s="41">
        <f>+'1.1.0'!F80</f>
        <v>1243.3200000000002</v>
      </c>
      <c r="G79" s="41">
        <f>+'1.1.0'!G80</f>
        <v>272.66000000000003</v>
      </c>
      <c r="H79" s="64">
        <f t="shared" ref="H79:H90" si="32">+F79+G79</f>
        <v>1515.9800000000002</v>
      </c>
      <c r="I79" s="64">
        <f t="shared" ref="I79:I90" si="33">+E79+H79</f>
        <v>58925.77299999995</v>
      </c>
      <c r="K79" s="36">
        <v>31</v>
      </c>
      <c r="L79" s="36">
        <f>+E79/K79</f>
        <v>1851.9288064516111</v>
      </c>
      <c r="M79" s="36">
        <f>+I79/K79</f>
        <v>1900.8313870967727</v>
      </c>
    </row>
    <row r="80" spans="2:13" ht="15.75">
      <c r="B80" s="44" t="s">
        <v>7</v>
      </c>
      <c r="C80" s="37">
        <f>+'1.1.0'!C81</f>
        <v>48851.025999999991</v>
      </c>
      <c r="D80" s="37">
        <f>+'1.1.0'!D81</f>
        <v>755.82900000000018</v>
      </c>
      <c r="E80" s="64">
        <f t="shared" si="31"/>
        <v>49606.854999999989</v>
      </c>
      <c r="F80" s="41">
        <f>+'1.1.0'!F81</f>
        <v>1631.8700000000001</v>
      </c>
      <c r="G80" s="41">
        <f>+'1.1.0'!G81</f>
        <v>262.5</v>
      </c>
      <c r="H80" s="64">
        <f t="shared" si="32"/>
        <v>1894.3700000000001</v>
      </c>
      <c r="I80" s="64">
        <f t="shared" si="33"/>
        <v>51501.224999999991</v>
      </c>
      <c r="K80" s="36">
        <v>28</v>
      </c>
      <c r="L80" s="36">
        <f>+E80/K80</f>
        <v>1771.6733928571425</v>
      </c>
      <c r="M80" s="36">
        <f>+I80/K80</f>
        <v>1839.329464285714</v>
      </c>
    </row>
    <row r="81" spans="2:13" ht="15.75">
      <c r="B81" s="44" t="s">
        <v>8</v>
      </c>
      <c r="C81" s="37">
        <f>+'1.1.0'!C82</f>
        <v>56639.544999999831</v>
      </c>
      <c r="D81" s="37">
        <f>+'1.1.0'!D82</f>
        <v>866.04</v>
      </c>
      <c r="E81" s="64">
        <f t="shared" si="31"/>
        <v>57505.584999999832</v>
      </c>
      <c r="F81" s="41">
        <f>+'1.1.0'!F82</f>
        <v>984.54</v>
      </c>
      <c r="G81" s="41">
        <f>+'1.1.0'!G82</f>
        <v>290.02</v>
      </c>
      <c r="H81" s="64">
        <f t="shared" si="32"/>
        <v>1274.56</v>
      </c>
      <c r="I81" s="64">
        <f t="shared" si="33"/>
        <v>58780.144999999829</v>
      </c>
      <c r="K81" s="36">
        <v>31</v>
      </c>
      <c r="L81" s="36">
        <f>+E81/K81</f>
        <v>1855.0188709677366</v>
      </c>
      <c r="M81" s="36">
        <f>+I81/K81</f>
        <v>1896.1337096774139</v>
      </c>
    </row>
    <row r="82" spans="2:13" ht="15.75">
      <c r="B82" s="44" t="s">
        <v>9</v>
      </c>
      <c r="C82" s="37">
        <f>+'1.1.0'!C83</f>
        <v>55865.489000000045</v>
      </c>
      <c r="D82" s="37">
        <f>+'1.1.0'!D83</f>
        <v>817.15999999999963</v>
      </c>
      <c r="E82" s="64">
        <f t="shared" si="31"/>
        <v>56682.649000000041</v>
      </c>
      <c r="F82" s="41">
        <f>+'1.1.0'!F83</f>
        <v>1127.71</v>
      </c>
      <c r="G82" s="41">
        <f>+'1.1.0'!G83</f>
        <v>219.97</v>
      </c>
      <c r="H82" s="64">
        <f t="shared" si="32"/>
        <v>1347.68</v>
      </c>
      <c r="I82" s="64">
        <f t="shared" si="33"/>
        <v>58030.329000000042</v>
      </c>
      <c r="K82" s="36">
        <v>30</v>
      </c>
      <c r="L82" s="36">
        <f t="shared" ref="L82:L90" si="34">+E82/K82</f>
        <v>1889.4216333333347</v>
      </c>
      <c r="M82" s="36">
        <f t="shared" ref="M82:M90" si="35">+I82/K82</f>
        <v>1934.3443000000013</v>
      </c>
    </row>
    <row r="83" spans="2:13" ht="15.75">
      <c r="B83" s="44" t="s">
        <v>10</v>
      </c>
      <c r="C83" s="37">
        <f>+'1.1.0'!C84</f>
        <v>55656.794000000125</v>
      </c>
      <c r="D83" s="37">
        <f>+'1.1.0'!D84</f>
        <v>847.34</v>
      </c>
      <c r="E83" s="64">
        <f t="shared" si="31"/>
        <v>56504.134000000122</v>
      </c>
      <c r="F83" s="41">
        <f>+'1.1.0'!F84</f>
        <v>1004.4</v>
      </c>
      <c r="G83" s="41">
        <f>+'1.1.0'!G84</f>
        <v>263.38</v>
      </c>
      <c r="H83" s="64">
        <f t="shared" si="32"/>
        <v>1267.78</v>
      </c>
      <c r="I83" s="64">
        <f t="shared" si="33"/>
        <v>57771.914000000121</v>
      </c>
      <c r="K83" s="36">
        <v>31</v>
      </c>
      <c r="L83" s="36">
        <f t="shared" si="34"/>
        <v>1822.714000000004</v>
      </c>
      <c r="M83" s="36">
        <f t="shared" si="35"/>
        <v>1863.610129032262</v>
      </c>
    </row>
    <row r="84" spans="2:13" ht="15.75">
      <c r="B84" s="44" t="s">
        <v>11</v>
      </c>
      <c r="C84" s="37">
        <f>+'1.1.0'!C85</f>
        <v>53565.229999999909</v>
      </c>
      <c r="D84" s="37">
        <f>+'1.1.0'!D85</f>
        <v>798.47400000000016</v>
      </c>
      <c r="E84" s="64">
        <f t="shared" si="31"/>
        <v>54363.703999999911</v>
      </c>
      <c r="F84" s="41">
        <f>+'1.1.0'!F85</f>
        <v>497.18</v>
      </c>
      <c r="G84" s="41">
        <f>+'1.1.0'!G85</f>
        <v>253</v>
      </c>
      <c r="H84" s="64">
        <f t="shared" si="32"/>
        <v>750.18000000000006</v>
      </c>
      <c r="I84" s="64">
        <f t="shared" si="33"/>
        <v>55113.883999999911</v>
      </c>
      <c r="K84" s="36">
        <v>30</v>
      </c>
      <c r="L84" s="36">
        <f t="shared" si="34"/>
        <v>1812.1234666666637</v>
      </c>
      <c r="M84" s="36">
        <f t="shared" si="35"/>
        <v>1837.1294666666638</v>
      </c>
    </row>
    <row r="85" spans="2:13" ht="15.75">
      <c r="B85" s="44" t="s">
        <v>12</v>
      </c>
      <c r="C85" s="37">
        <f>+'1.1.0'!C86</f>
        <v>53659.867999999937</v>
      </c>
      <c r="D85" s="37">
        <f>+'1.1.0'!D86</f>
        <v>826.99300000000028</v>
      </c>
      <c r="E85" s="64">
        <f t="shared" si="31"/>
        <v>54486.860999999939</v>
      </c>
      <c r="F85" s="41">
        <f>+'1.1.0'!F86</f>
        <v>1141.31</v>
      </c>
      <c r="G85" s="41">
        <f>+'1.1.0'!G86</f>
        <v>273</v>
      </c>
      <c r="H85" s="64">
        <f t="shared" si="32"/>
        <v>1414.31</v>
      </c>
      <c r="I85" s="64">
        <f t="shared" si="33"/>
        <v>55901.170999999937</v>
      </c>
      <c r="K85" s="36">
        <v>31</v>
      </c>
      <c r="L85" s="36">
        <f t="shared" si="34"/>
        <v>1757.6406774193529</v>
      </c>
      <c r="M85" s="36">
        <f t="shared" si="35"/>
        <v>1803.2635806451592</v>
      </c>
    </row>
    <row r="86" spans="2:13" ht="15.75">
      <c r="B86" s="44" t="s">
        <v>13</v>
      </c>
      <c r="C86" s="37">
        <f>+'1.1.0'!C87</f>
        <v>50666.93700000002</v>
      </c>
      <c r="D86" s="37">
        <f>+'1.1.0'!D87</f>
        <v>924.63899999999978</v>
      </c>
      <c r="E86" s="64">
        <f t="shared" si="31"/>
        <v>51591.576000000023</v>
      </c>
      <c r="F86" s="41">
        <f>+'1.1.0'!F87</f>
        <v>1130.6300000000001</v>
      </c>
      <c r="G86" s="41">
        <f>+'1.1.0'!G87</f>
        <v>314.8</v>
      </c>
      <c r="H86" s="64">
        <f t="shared" si="32"/>
        <v>1445.43</v>
      </c>
      <c r="I86" s="64">
        <f t="shared" si="33"/>
        <v>53037.006000000023</v>
      </c>
      <c r="J86" s="83" t="s">
        <v>0</v>
      </c>
      <c r="K86" s="36">
        <v>31</v>
      </c>
      <c r="L86" s="36">
        <f t="shared" si="34"/>
        <v>1664.244387096775</v>
      </c>
      <c r="M86" s="36">
        <f t="shared" si="35"/>
        <v>1710.8711612903232</v>
      </c>
    </row>
    <row r="87" spans="2:13" ht="15.75">
      <c r="B87" s="44" t="s">
        <v>14</v>
      </c>
      <c r="C87" s="37">
        <f>+'1.1.0'!C88</f>
        <v>51839.873999999807</v>
      </c>
      <c r="D87" s="37">
        <f>+'1.1.0'!D88</f>
        <v>905.30200000000013</v>
      </c>
      <c r="E87" s="64">
        <f t="shared" si="31"/>
        <v>52745.17599999981</v>
      </c>
      <c r="F87" s="41">
        <f>+'1.1.0'!F88</f>
        <v>1172.7100000000003</v>
      </c>
      <c r="G87" s="41">
        <f>+'1.1.0'!G88</f>
        <v>226.44</v>
      </c>
      <c r="H87" s="64">
        <f t="shared" si="32"/>
        <v>1399.1500000000003</v>
      </c>
      <c r="I87" s="64">
        <f t="shared" si="33"/>
        <v>54144.325999999812</v>
      </c>
      <c r="K87" s="36">
        <v>30</v>
      </c>
      <c r="L87" s="36">
        <f t="shared" si="34"/>
        <v>1758.172533333327</v>
      </c>
      <c r="M87" s="36">
        <f t="shared" si="35"/>
        <v>1804.8108666666603</v>
      </c>
    </row>
    <row r="88" spans="2:13" ht="15.75">
      <c r="B88" s="44" t="s">
        <v>15</v>
      </c>
      <c r="C88" s="37">
        <f>+'1.1.0'!C89</f>
        <v>52639.170999999871</v>
      </c>
      <c r="D88" s="37">
        <f>+'1.1.0'!D89</f>
        <v>952.66000000000042</v>
      </c>
      <c r="E88" s="64">
        <f t="shared" si="31"/>
        <v>53591.830999999875</v>
      </c>
      <c r="F88" s="41">
        <f>+'1.1.0'!F89</f>
        <v>1027.45</v>
      </c>
      <c r="G88" s="41">
        <f>+'1.1.0'!G89</f>
        <v>198.99</v>
      </c>
      <c r="H88" s="64">
        <f t="shared" si="32"/>
        <v>1226.44</v>
      </c>
      <c r="I88" s="64">
        <f t="shared" si="33"/>
        <v>54818.270999999877</v>
      </c>
      <c r="K88" s="36">
        <v>31</v>
      </c>
      <c r="L88" s="36">
        <f t="shared" si="34"/>
        <v>1728.7687419354797</v>
      </c>
      <c r="M88" s="36">
        <f t="shared" si="35"/>
        <v>1768.3313225806412</v>
      </c>
    </row>
    <row r="89" spans="2:13" ht="15.75">
      <c r="B89" s="44" t="s">
        <v>16</v>
      </c>
      <c r="C89" s="37">
        <f>+'1.1.0'!C90</f>
        <v>50384.25900000002</v>
      </c>
      <c r="D89" s="37">
        <f>+'1.1.0'!D90</f>
        <v>914.58499999999981</v>
      </c>
      <c r="E89" s="64">
        <f t="shared" si="31"/>
        <v>51298.844000000019</v>
      </c>
      <c r="F89" s="41">
        <f>+'1.1.0'!F90</f>
        <v>771.12999999999988</v>
      </c>
      <c r="G89" s="41">
        <f>+'1.1.0'!G90</f>
        <v>275.69</v>
      </c>
      <c r="H89" s="64">
        <f t="shared" si="32"/>
        <v>1046.82</v>
      </c>
      <c r="I89" s="64">
        <f t="shared" si="33"/>
        <v>52345.664000000019</v>
      </c>
      <c r="K89" s="36">
        <v>30</v>
      </c>
      <c r="L89" s="36">
        <f t="shared" si="34"/>
        <v>1709.9614666666673</v>
      </c>
      <c r="M89" s="36">
        <f t="shared" si="35"/>
        <v>1744.8554666666673</v>
      </c>
    </row>
    <row r="90" spans="2:13" ht="15.75">
      <c r="B90" s="44" t="s">
        <v>17</v>
      </c>
      <c r="C90" s="37">
        <f>+'1.1.0'!C91</f>
        <v>53057.514000000025</v>
      </c>
      <c r="D90" s="37">
        <f>+'1.1.0'!D91</f>
        <v>953.44200000000046</v>
      </c>
      <c r="E90" s="64">
        <f t="shared" si="31"/>
        <v>54010.956000000027</v>
      </c>
      <c r="F90" s="41">
        <f>+'1.1.0'!F91</f>
        <v>886.89000000000021</v>
      </c>
      <c r="G90" s="41">
        <f>+'1.1.0'!G91</f>
        <v>315</v>
      </c>
      <c r="H90" s="64">
        <f t="shared" si="32"/>
        <v>1201.8900000000003</v>
      </c>
      <c r="I90" s="64">
        <f t="shared" si="33"/>
        <v>55212.846000000027</v>
      </c>
      <c r="K90" s="36">
        <v>31</v>
      </c>
      <c r="L90" s="36">
        <f t="shared" si="34"/>
        <v>1742.2889032258074</v>
      </c>
      <c r="M90" s="36">
        <f t="shared" si="35"/>
        <v>1781.0595483870977</v>
      </c>
    </row>
    <row r="91" spans="2:13" ht="15.75">
      <c r="B91" s="38" t="s">
        <v>1</v>
      </c>
      <c r="C91" s="158">
        <f t="shared" ref="C91:I91" si="36">SUM(C79:C90)</f>
        <v>639294.93499999959</v>
      </c>
      <c r="D91" s="158">
        <f t="shared" si="36"/>
        <v>10503.029</v>
      </c>
      <c r="E91" s="158">
        <f t="shared" si="36"/>
        <v>649797.96399999945</v>
      </c>
      <c r="F91" s="65">
        <f t="shared" si="36"/>
        <v>12619.14</v>
      </c>
      <c r="G91" s="65">
        <f t="shared" si="36"/>
        <v>3165.4500000000003</v>
      </c>
      <c r="H91" s="65">
        <f t="shared" si="36"/>
        <v>15784.59</v>
      </c>
      <c r="I91" s="65">
        <f t="shared" si="36"/>
        <v>665582.55399999942</v>
      </c>
      <c r="K91" s="158">
        <f>SUM(K79:K90)</f>
        <v>365</v>
      </c>
      <c r="L91" s="158">
        <f>+E91/K91</f>
        <v>1780.2683945205465</v>
      </c>
      <c r="M91" s="158">
        <f>+I91/K91</f>
        <v>1823.5138465753409</v>
      </c>
    </row>
    <row r="92" spans="2:13">
      <c r="F92" s="3"/>
      <c r="G92" s="3"/>
      <c r="H92" s="3"/>
      <c r="I92" s="3"/>
      <c r="L92" s="159"/>
      <c r="M92" s="159"/>
    </row>
    <row r="93" spans="2:13" ht="15.75">
      <c r="B93" s="67" t="s">
        <v>4</v>
      </c>
      <c r="C93" s="81">
        <f t="shared" ref="C93:I93" si="37">AVERAGE(C79:C90)</f>
        <v>53274.577916666633</v>
      </c>
      <c r="D93" s="65">
        <f t="shared" si="37"/>
        <v>875.2524166666667</v>
      </c>
      <c r="E93" s="65">
        <f t="shared" si="37"/>
        <v>54149.830333333288</v>
      </c>
      <c r="F93" s="65">
        <f t="shared" si="37"/>
        <v>1051.595</v>
      </c>
      <c r="G93" s="65">
        <f t="shared" si="37"/>
        <v>263.78750000000002</v>
      </c>
      <c r="H93" s="65">
        <f t="shared" si="37"/>
        <v>1315.3824999999999</v>
      </c>
      <c r="I93" s="65">
        <f t="shared" si="37"/>
        <v>55465.212833333288</v>
      </c>
      <c r="K93" s="65"/>
      <c r="L93" s="65"/>
      <c r="M93" s="65"/>
    </row>
    <row r="94" spans="2:13">
      <c r="D94" s="21"/>
      <c r="F94" s="3"/>
      <c r="G94" s="3"/>
      <c r="H94" s="3"/>
      <c r="I94" s="3"/>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showGridLines="0" showRowColHeaders="0" zoomScaleNormal="100" workbookViewId="0">
      <pane ySplit="1" topLeftCell="A2" activePane="bottomLeft" state="frozen"/>
      <selection sqref="A1:L1"/>
      <selection pane="bottomLeft" activeCell="A25" sqref="A25"/>
    </sheetView>
  </sheetViews>
  <sheetFormatPr baseColWidth="10" defaultRowHeight="15"/>
  <cols>
    <col min="1" max="1" width="11.42578125" style="83" customWidth="1"/>
    <col min="2" max="2" width="11.42578125" style="83"/>
    <col min="3" max="9" width="11.42578125" style="83" customWidth="1"/>
    <col min="10" max="16384" width="11.42578125" style="83"/>
  </cols>
  <sheetData>
    <row r="1" spans="1:21" s="114" customFormat="1" ht="24.95" customHeight="1">
      <c r="A1" s="261" t="s">
        <v>67</v>
      </c>
      <c r="B1" s="262"/>
      <c r="C1" s="262"/>
      <c r="D1" s="262"/>
      <c r="E1" s="262"/>
      <c r="F1" s="262"/>
      <c r="G1" s="262"/>
      <c r="H1" s="262"/>
      <c r="I1" s="262"/>
      <c r="J1" s="262"/>
      <c r="K1" s="262"/>
      <c r="L1" s="263"/>
      <c r="M1" s="264"/>
      <c r="N1" s="265"/>
      <c r="O1" s="115"/>
      <c r="P1" s="116"/>
      <c r="Q1" s="116"/>
    </row>
    <row r="2" spans="1:21" ht="16.5" customHeight="1">
      <c r="K2" s="266" t="s">
        <v>161</v>
      </c>
      <c r="L2" s="266"/>
      <c r="M2" s="266"/>
      <c r="N2" s="266"/>
      <c r="O2" s="330" t="s">
        <v>178</v>
      </c>
      <c r="P2" s="331"/>
      <c r="Q2" s="331"/>
      <c r="R2" s="332"/>
    </row>
    <row r="3" spans="1:21" ht="15" customHeight="1">
      <c r="K3" s="256"/>
      <c r="L3" s="256"/>
      <c r="M3" s="256"/>
      <c r="N3" s="256"/>
      <c r="O3" s="333"/>
      <c r="P3" s="334"/>
      <c r="Q3" s="334"/>
      <c r="R3" s="335"/>
      <c r="U3" s="1"/>
    </row>
    <row r="4" spans="1:21" ht="16.5">
      <c r="K4" s="256"/>
      <c r="L4" s="256"/>
      <c r="M4" s="256"/>
      <c r="N4" s="256"/>
      <c r="O4" s="333"/>
      <c r="P4" s="334"/>
      <c r="Q4" s="334"/>
      <c r="R4" s="335"/>
      <c r="S4" s="71"/>
      <c r="U4" s="1"/>
    </row>
    <row r="5" spans="1:21">
      <c r="K5" s="256"/>
      <c r="L5" s="256"/>
      <c r="M5" s="256"/>
      <c r="N5" s="256"/>
      <c r="O5" s="333"/>
      <c r="P5" s="334"/>
      <c r="Q5" s="334"/>
      <c r="R5" s="335"/>
    </row>
    <row r="6" spans="1:21">
      <c r="K6" s="256"/>
      <c r="L6" s="256"/>
      <c r="M6" s="256"/>
      <c r="N6" s="256"/>
      <c r="O6" s="333"/>
      <c r="P6" s="334"/>
      <c r="Q6" s="334"/>
      <c r="R6" s="335"/>
      <c r="U6" s="1"/>
    </row>
    <row r="7" spans="1:21">
      <c r="K7" s="256"/>
      <c r="L7" s="256"/>
      <c r="M7" s="256"/>
      <c r="N7" s="256"/>
      <c r="O7" s="333"/>
      <c r="P7" s="334"/>
      <c r="Q7" s="334"/>
      <c r="R7" s="335"/>
      <c r="U7" s="1"/>
    </row>
    <row r="8" spans="1:21">
      <c r="K8" s="256"/>
      <c r="L8" s="256"/>
      <c r="M8" s="256"/>
      <c r="N8" s="256"/>
      <c r="O8" s="333"/>
      <c r="P8" s="334"/>
      <c r="Q8" s="334"/>
      <c r="R8" s="335"/>
      <c r="U8" s="1"/>
    </row>
    <row r="9" spans="1:21">
      <c r="K9" s="256"/>
      <c r="L9" s="256"/>
      <c r="M9" s="256"/>
      <c r="N9" s="256"/>
      <c r="O9" s="333"/>
      <c r="P9" s="334"/>
      <c r="Q9" s="334"/>
      <c r="R9" s="335"/>
      <c r="U9" s="1"/>
    </row>
    <row r="10" spans="1:21">
      <c r="K10" s="256"/>
      <c r="L10" s="256"/>
      <c r="M10" s="256"/>
      <c r="N10" s="256"/>
      <c r="O10" s="333"/>
      <c r="P10" s="334"/>
      <c r="Q10" s="334"/>
      <c r="R10" s="335"/>
      <c r="U10" s="24"/>
    </row>
    <row r="11" spans="1:21">
      <c r="K11" s="256"/>
      <c r="L11" s="256"/>
      <c r="M11" s="256"/>
      <c r="N11" s="256"/>
      <c r="O11" s="333"/>
      <c r="P11" s="334"/>
      <c r="Q11" s="334"/>
      <c r="R11" s="335"/>
      <c r="S11" s="24"/>
      <c r="T11" s="24"/>
      <c r="U11" s="24"/>
    </row>
    <row r="12" spans="1:21">
      <c r="K12" s="256"/>
      <c r="L12" s="256"/>
      <c r="M12" s="256"/>
      <c r="N12" s="256"/>
      <c r="O12" s="333"/>
      <c r="P12" s="334"/>
      <c r="Q12" s="334"/>
      <c r="R12" s="335"/>
      <c r="S12" s="24"/>
      <c r="T12" s="24"/>
      <c r="U12" s="24"/>
    </row>
    <row r="13" spans="1:21">
      <c r="K13" s="256"/>
      <c r="L13" s="256"/>
      <c r="M13" s="256"/>
      <c r="N13" s="256"/>
      <c r="O13" s="333"/>
      <c r="P13" s="334"/>
      <c r="Q13" s="334"/>
      <c r="R13" s="335"/>
      <c r="S13" s="24"/>
      <c r="T13" s="24"/>
      <c r="U13" s="24"/>
    </row>
    <row r="14" spans="1:21">
      <c r="K14" s="256"/>
      <c r="L14" s="256"/>
      <c r="M14" s="256"/>
      <c r="N14" s="256"/>
      <c r="O14" s="333"/>
      <c r="P14" s="334"/>
      <c r="Q14" s="334"/>
      <c r="R14" s="335"/>
      <c r="S14" s="24"/>
      <c r="T14" s="24"/>
      <c r="U14" s="24"/>
    </row>
    <row r="15" spans="1:21">
      <c r="K15" s="256"/>
      <c r="L15" s="256"/>
      <c r="M15" s="256"/>
      <c r="N15" s="256"/>
      <c r="O15" s="333"/>
      <c r="P15" s="334"/>
      <c r="Q15" s="334"/>
      <c r="R15" s="335"/>
      <c r="S15" s="24"/>
      <c r="T15" s="24"/>
      <c r="U15" s="24"/>
    </row>
    <row r="16" spans="1:21">
      <c r="K16" s="256"/>
      <c r="L16" s="256"/>
      <c r="M16" s="256"/>
      <c r="N16" s="256"/>
      <c r="O16" s="333"/>
      <c r="P16" s="334"/>
      <c r="Q16" s="334"/>
      <c r="R16" s="335"/>
      <c r="S16" s="24"/>
      <c r="T16" s="24"/>
      <c r="U16" s="24"/>
    </row>
    <row r="17" spans="1:21">
      <c r="K17" s="256"/>
      <c r="L17" s="256"/>
      <c r="M17" s="256"/>
      <c r="N17" s="256"/>
      <c r="O17" s="333"/>
      <c r="P17" s="334"/>
      <c r="Q17" s="334"/>
      <c r="R17" s="335"/>
      <c r="S17" s="24"/>
      <c r="T17" s="24"/>
      <c r="U17" s="24"/>
    </row>
    <row r="18" spans="1:21">
      <c r="K18" s="256"/>
      <c r="L18" s="256"/>
      <c r="M18" s="256"/>
      <c r="N18" s="256"/>
      <c r="O18" s="333"/>
      <c r="P18" s="334"/>
      <c r="Q18" s="334"/>
      <c r="R18" s="335"/>
      <c r="S18" s="24"/>
      <c r="T18" s="24"/>
      <c r="U18" s="24"/>
    </row>
    <row r="19" spans="1:21">
      <c r="K19" s="256"/>
      <c r="L19" s="256"/>
      <c r="M19" s="256"/>
      <c r="N19" s="256"/>
      <c r="O19" s="333"/>
      <c r="P19" s="334"/>
      <c r="Q19" s="334"/>
      <c r="R19" s="335"/>
      <c r="S19" s="24"/>
      <c r="T19" s="24"/>
      <c r="U19" s="24"/>
    </row>
    <row r="20" spans="1:21">
      <c r="K20" s="256"/>
      <c r="L20" s="256"/>
      <c r="M20" s="256"/>
      <c r="N20" s="256"/>
      <c r="O20" s="333"/>
      <c r="P20" s="334"/>
      <c r="Q20" s="334"/>
      <c r="R20" s="335"/>
      <c r="S20" s="24"/>
      <c r="T20" s="24"/>
      <c r="U20" s="24"/>
    </row>
    <row r="21" spans="1:21">
      <c r="K21" s="256"/>
      <c r="L21" s="256"/>
      <c r="M21" s="256"/>
      <c r="N21" s="256"/>
      <c r="O21" s="333"/>
      <c r="P21" s="334"/>
      <c r="Q21" s="334"/>
      <c r="R21" s="335"/>
      <c r="S21" s="24"/>
      <c r="T21" s="24"/>
      <c r="U21" s="24"/>
    </row>
    <row r="22" spans="1:21">
      <c r="K22" s="256"/>
      <c r="L22" s="256"/>
      <c r="M22" s="256"/>
      <c r="N22" s="256"/>
      <c r="O22" s="333"/>
      <c r="P22" s="334"/>
      <c r="Q22" s="334"/>
      <c r="R22" s="335"/>
      <c r="S22" s="24"/>
      <c r="T22" s="24"/>
      <c r="U22" s="24"/>
    </row>
    <row r="23" spans="1:21">
      <c r="K23" s="256"/>
      <c r="L23" s="256"/>
      <c r="M23" s="256"/>
      <c r="N23" s="256"/>
      <c r="O23" s="333"/>
      <c r="P23" s="334"/>
      <c r="Q23" s="334"/>
      <c r="R23" s="335"/>
    </row>
    <row r="24" spans="1:21">
      <c r="B24" s="267" t="s">
        <v>90</v>
      </c>
      <c r="C24" s="267"/>
      <c r="D24" s="268">
        <f>+E42</f>
        <v>27798.509568333509</v>
      </c>
      <c r="E24" s="270" t="s">
        <v>79</v>
      </c>
      <c r="F24" s="271"/>
      <c r="G24" s="272">
        <f>+E59</f>
        <v>25120.158870833548</v>
      </c>
      <c r="H24" s="274" t="s">
        <v>62</v>
      </c>
      <c r="I24" s="274"/>
      <c r="J24" s="275">
        <f>+E76</f>
        <v>24670.980078194585</v>
      </c>
      <c r="K24" s="256"/>
      <c r="L24" s="256"/>
      <c r="M24" s="256"/>
      <c r="N24" s="256"/>
      <c r="O24" s="333"/>
      <c r="P24" s="334"/>
      <c r="Q24" s="334"/>
      <c r="R24" s="335"/>
    </row>
    <row r="25" spans="1:21">
      <c r="B25" s="267"/>
      <c r="C25" s="267"/>
      <c r="D25" s="269"/>
      <c r="E25" s="270"/>
      <c r="F25" s="271"/>
      <c r="G25" s="273"/>
      <c r="H25" s="274"/>
      <c r="I25" s="274"/>
      <c r="J25" s="276"/>
      <c r="K25" s="256"/>
      <c r="L25" s="256"/>
      <c r="M25" s="256"/>
      <c r="N25" s="256"/>
      <c r="O25" s="336"/>
      <c r="P25" s="337"/>
      <c r="Q25" s="337"/>
      <c r="R25" s="338"/>
    </row>
    <row r="26" spans="1:21">
      <c r="C26" s="200"/>
      <c r="D26" s="200"/>
      <c r="E26" s="200"/>
      <c r="F26" s="200"/>
      <c r="G26" s="200"/>
      <c r="H26" s="200"/>
      <c r="I26" s="200"/>
      <c r="J26" s="200"/>
      <c r="K26" s="200"/>
      <c r="L26" s="200"/>
      <c r="M26" s="200"/>
      <c r="N26" s="200"/>
      <c r="P26" s="83" t="s">
        <v>0</v>
      </c>
    </row>
    <row r="27" spans="1:21" ht="27" customHeight="1">
      <c r="A27" s="72"/>
      <c r="B27" s="42" t="s">
        <v>88</v>
      </c>
      <c r="C27" s="42" t="s">
        <v>26</v>
      </c>
      <c r="D27" s="42" t="s">
        <v>27</v>
      </c>
      <c r="E27" s="128" t="s">
        <v>89</v>
      </c>
      <c r="G27" s="205"/>
      <c r="H27" s="205"/>
      <c r="I27" s="205"/>
      <c r="J27" s="205"/>
      <c r="K27" s="205"/>
      <c r="L27" s="205"/>
      <c r="M27" s="205"/>
      <c r="N27" s="205"/>
    </row>
    <row r="28" spans="1:21" ht="15.75">
      <c r="A28" s="72"/>
      <c r="B28" s="73" t="s">
        <v>6</v>
      </c>
      <c r="C28" s="142">
        <v>22362.10789166687</v>
      </c>
      <c r="D28" s="142">
        <v>4866.5600000000004</v>
      </c>
      <c r="E28" s="193">
        <f t="shared" ref="E28:E30" si="0">+C28+D28</f>
        <v>27228.667891666872</v>
      </c>
      <c r="F28" s="83" t="s">
        <v>0</v>
      </c>
      <c r="G28" s="205"/>
      <c r="H28" s="205"/>
      <c r="I28" s="205"/>
      <c r="J28" s="205"/>
      <c r="K28" s="205"/>
      <c r="L28" s="205"/>
      <c r="M28" s="205"/>
      <c r="N28" s="205"/>
    </row>
    <row r="29" spans="1:21" ht="15.75">
      <c r="A29" s="72"/>
      <c r="B29" s="73" t="s">
        <v>7</v>
      </c>
      <c r="C29" s="142">
        <v>23014.160588333485</v>
      </c>
      <c r="D29" s="142">
        <v>4145.24</v>
      </c>
      <c r="E29" s="193">
        <f t="shared" si="0"/>
        <v>27159.400588333483</v>
      </c>
      <c r="F29" s="83" t="s">
        <v>0</v>
      </c>
      <c r="G29" s="66"/>
    </row>
    <row r="30" spans="1:21" ht="15.75">
      <c r="A30" s="72" t="s">
        <v>0</v>
      </c>
      <c r="B30" s="73" t="s">
        <v>8</v>
      </c>
      <c r="C30" s="142">
        <v>24465.426891666841</v>
      </c>
      <c r="D30" s="142">
        <v>4542.0333333333319</v>
      </c>
      <c r="E30" s="193">
        <f t="shared" si="0"/>
        <v>29007.460225000174</v>
      </c>
      <c r="G30" s="66" t="s">
        <v>0</v>
      </c>
      <c r="H30" s="66" t="s">
        <v>0</v>
      </c>
      <c r="I30" s="66"/>
      <c r="J30" s="66"/>
      <c r="K30" s="66"/>
    </row>
    <row r="31" spans="1:21" ht="15.75">
      <c r="A31" s="72"/>
      <c r="B31" s="73" t="s">
        <v>9</v>
      </c>
      <c r="C31" s="142"/>
      <c r="D31" s="142"/>
      <c r="E31" s="193"/>
      <c r="G31" s="66" t="s">
        <v>0</v>
      </c>
      <c r="I31" s="83" t="s">
        <v>0</v>
      </c>
    </row>
    <row r="32" spans="1:21" ht="15.75">
      <c r="A32" s="72"/>
      <c r="B32" s="73" t="s">
        <v>10</v>
      </c>
      <c r="C32" s="142"/>
      <c r="D32" s="142"/>
      <c r="E32" s="193"/>
      <c r="G32" s="66" t="s">
        <v>0</v>
      </c>
      <c r="H32" s="83" t="s">
        <v>0</v>
      </c>
    </row>
    <row r="33" spans="1:11" ht="15.75">
      <c r="A33" s="72" t="s">
        <v>0</v>
      </c>
      <c r="B33" s="73" t="s">
        <v>11</v>
      </c>
      <c r="C33" s="142"/>
      <c r="D33" s="142"/>
      <c r="E33" s="193"/>
      <c r="G33" s="66" t="s">
        <v>0</v>
      </c>
      <c r="H33" s="66" t="s">
        <v>0</v>
      </c>
      <c r="I33" s="66" t="s">
        <v>0</v>
      </c>
      <c r="K33" s="83" t="s">
        <v>0</v>
      </c>
    </row>
    <row r="34" spans="1:11" ht="15.75">
      <c r="A34" s="72"/>
      <c r="B34" s="73" t="s">
        <v>12</v>
      </c>
      <c r="C34" s="142"/>
      <c r="D34" s="142"/>
      <c r="E34" s="193"/>
      <c r="G34" s="66" t="s">
        <v>0</v>
      </c>
      <c r="H34" s="83" t="s">
        <v>0</v>
      </c>
    </row>
    <row r="35" spans="1:11" ht="15.75">
      <c r="A35" s="72"/>
      <c r="B35" s="73" t="s">
        <v>13</v>
      </c>
      <c r="C35" s="142"/>
      <c r="D35" s="142"/>
      <c r="E35" s="193"/>
      <c r="G35" s="66" t="s">
        <v>0</v>
      </c>
    </row>
    <row r="36" spans="1:11" ht="15.75">
      <c r="A36" s="72"/>
      <c r="B36" s="73" t="s">
        <v>14</v>
      </c>
      <c r="C36" s="142"/>
      <c r="D36" s="142"/>
      <c r="E36" s="193"/>
      <c r="G36" s="66" t="s">
        <v>0</v>
      </c>
      <c r="K36" s="83" t="s">
        <v>0</v>
      </c>
    </row>
    <row r="37" spans="1:11" ht="15.75">
      <c r="A37" s="72"/>
      <c r="B37" s="73" t="s">
        <v>15</v>
      </c>
      <c r="C37" s="142"/>
      <c r="D37" s="142"/>
      <c r="E37" s="193"/>
      <c r="G37" s="66"/>
    </row>
    <row r="38" spans="1:11" ht="15.75">
      <c r="B38" s="73" t="s">
        <v>16</v>
      </c>
      <c r="C38" s="142"/>
      <c r="D38" s="142"/>
      <c r="E38" s="193"/>
      <c r="F38" s="83" t="s">
        <v>0</v>
      </c>
      <c r="G38" s="66"/>
    </row>
    <row r="39" spans="1:11" ht="15.75">
      <c r="B39" s="73" t="s">
        <v>17</v>
      </c>
      <c r="C39" s="142"/>
      <c r="D39" s="142"/>
      <c r="E39" s="193"/>
      <c r="G39" s="66"/>
    </row>
    <row r="40" spans="1:11">
      <c r="B40" s="42" t="s">
        <v>1</v>
      </c>
      <c r="C40" s="74">
        <f>SUM(C28:C39)</f>
        <v>69841.6953716672</v>
      </c>
      <c r="D40" s="74">
        <f>SUM(D28:D39)</f>
        <v>13553.833333333332</v>
      </c>
      <c r="E40" s="74">
        <f>SUM(E28:E39)</f>
        <v>83395.528705000528</v>
      </c>
      <c r="G40" s="118"/>
      <c r="H40" s="83" t="s">
        <v>0</v>
      </c>
    </row>
    <row r="41" spans="1:11" ht="15" customHeight="1">
      <c r="G41" s="66"/>
    </row>
    <row r="42" spans="1:11" ht="15" customHeight="1">
      <c r="B42" s="42" t="s">
        <v>4</v>
      </c>
      <c r="C42" s="74">
        <f>AVERAGE(C28:C39)</f>
        <v>23280.565123889068</v>
      </c>
      <c r="D42" s="74">
        <f t="shared" ref="D42:E42" si="1">AVERAGE(D28:D39)</f>
        <v>4517.9444444444443</v>
      </c>
      <c r="E42" s="74">
        <f t="shared" si="1"/>
        <v>27798.509568333509</v>
      </c>
      <c r="G42" s="66"/>
    </row>
    <row r="43" spans="1:11">
      <c r="C43" s="98"/>
      <c r="D43" s="66"/>
      <c r="G43" s="66"/>
    </row>
    <row r="44" spans="1:11" ht="27">
      <c r="B44" s="129" t="s">
        <v>80</v>
      </c>
      <c r="C44" s="43" t="s">
        <v>26</v>
      </c>
      <c r="D44" s="43" t="s">
        <v>27</v>
      </c>
      <c r="E44" s="129" t="s">
        <v>81</v>
      </c>
      <c r="G44" s="66"/>
    </row>
    <row r="45" spans="1:11" ht="15.75">
      <c r="B45" s="73" t="s">
        <v>6</v>
      </c>
      <c r="C45" s="142">
        <v>18795.904935000166</v>
      </c>
      <c r="D45" s="142">
        <v>3481.4083333333324</v>
      </c>
      <c r="E45" s="142">
        <f t="shared" ref="E45:E56" si="2">+C45+D45</f>
        <v>22277.313268333499</v>
      </c>
      <c r="G45" s="66"/>
    </row>
    <row r="46" spans="1:11" ht="15.75">
      <c r="B46" s="73" t="s">
        <v>7</v>
      </c>
      <c r="C46" s="142">
        <v>18858.147465000235</v>
      </c>
      <c r="D46" s="142">
        <v>3515.1666666666683</v>
      </c>
      <c r="E46" s="142">
        <f t="shared" si="2"/>
        <v>22373.314131666903</v>
      </c>
      <c r="G46" s="66"/>
    </row>
    <row r="47" spans="1:11" ht="15.75">
      <c r="B47" s="73" t="s">
        <v>8</v>
      </c>
      <c r="C47" s="142">
        <v>21693.836903333533</v>
      </c>
      <c r="D47" s="142">
        <v>2312.4916666666663</v>
      </c>
      <c r="E47" s="142">
        <f t="shared" si="2"/>
        <v>24006.328570000198</v>
      </c>
      <c r="G47" s="66"/>
    </row>
    <row r="48" spans="1:11" ht="15.75">
      <c r="B48" s="73" t="s">
        <v>9</v>
      </c>
      <c r="C48" s="142">
        <v>21234.862225000299</v>
      </c>
      <c r="D48" s="142">
        <v>2130.9749999999999</v>
      </c>
      <c r="E48" s="142">
        <f t="shared" si="2"/>
        <v>23365.837225000298</v>
      </c>
      <c r="G48" s="66"/>
    </row>
    <row r="49" spans="2:7" ht="15.75">
      <c r="B49" s="73" t="s">
        <v>10</v>
      </c>
      <c r="C49" s="142">
        <v>22586.836873333497</v>
      </c>
      <c r="D49" s="142">
        <v>2083.3499999999995</v>
      </c>
      <c r="E49" s="142">
        <f t="shared" si="2"/>
        <v>24670.186873333496</v>
      </c>
      <c r="G49" s="66"/>
    </row>
    <row r="50" spans="2:7" ht="15.75">
      <c r="B50" s="73" t="s">
        <v>11</v>
      </c>
      <c r="C50" s="142">
        <v>23405.363638333518</v>
      </c>
      <c r="D50" s="142">
        <v>2003.925</v>
      </c>
      <c r="E50" s="142">
        <f t="shared" si="2"/>
        <v>25409.288638333517</v>
      </c>
      <c r="G50" s="66"/>
    </row>
    <row r="51" spans="2:7" ht="15.75">
      <c r="B51" s="73" t="s">
        <v>12</v>
      </c>
      <c r="C51" s="142">
        <v>23910.142343333562</v>
      </c>
      <c r="D51" s="142">
        <v>2788.3166666666666</v>
      </c>
      <c r="E51" s="142">
        <f t="shared" si="2"/>
        <v>26698.459010000228</v>
      </c>
      <c r="G51" s="66"/>
    </row>
    <row r="52" spans="2:7" ht="15.75">
      <c r="B52" s="73" t="s">
        <v>13</v>
      </c>
      <c r="C52" s="142">
        <v>24489.929903333621</v>
      </c>
      <c r="D52" s="142">
        <v>2950.7083333333339</v>
      </c>
      <c r="E52" s="142">
        <f t="shared" si="2"/>
        <v>27440.638236666957</v>
      </c>
      <c r="G52" s="66"/>
    </row>
    <row r="53" spans="2:7" ht="15.75">
      <c r="B53" s="73" t="s">
        <v>14</v>
      </c>
      <c r="C53" s="142">
        <v>22882.640658333541</v>
      </c>
      <c r="D53" s="142">
        <v>2755.875</v>
      </c>
      <c r="E53" s="142">
        <f t="shared" si="2"/>
        <v>25638.515658333541</v>
      </c>
      <c r="G53" s="66"/>
    </row>
    <row r="54" spans="2:7" ht="15.75">
      <c r="B54" s="73" t="s">
        <v>15</v>
      </c>
      <c r="C54" s="142">
        <v>23218.755081666903</v>
      </c>
      <c r="D54" s="142">
        <v>2535.6000000000004</v>
      </c>
      <c r="E54" s="142">
        <f t="shared" si="2"/>
        <v>25754.355081666901</v>
      </c>
      <c r="G54" s="66"/>
    </row>
    <row r="55" spans="2:7" ht="15.75">
      <c r="B55" s="73" t="s">
        <v>16</v>
      </c>
      <c r="C55" s="142">
        <v>24905.034846666837</v>
      </c>
      <c r="D55" s="142">
        <v>3698.5333333333342</v>
      </c>
      <c r="E55" s="142">
        <f t="shared" si="2"/>
        <v>28603.568180000169</v>
      </c>
      <c r="G55" s="66"/>
    </row>
    <row r="56" spans="2:7" ht="15.75">
      <c r="B56" s="73" t="s">
        <v>17</v>
      </c>
      <c r="C56" s="142">
        <v>23843.126576666815</v>
      </c>
      <c r="D56" s="142">
        <v>1360.9749999999999</v>
      </c>
      <c r="E56" s="142">
        <f t="shared" si="2"/>
        <v>25204.101576666813</v>
      </c>
      <c r="G56" s="66"/>
    </row>
    <row r="57" spans="2:7">
      <c r="B57" s="43" t="s">
        <v>1</v>
      </c>
      <c r="C57" s="52">
        <f>SUM(C45:C56)</f>
        <v>269824.58145000256</v>
      </c>
      <c r="D57" s="52">
        <f>SUM(D45:D56)</f>
        <v>31617.324999999997</v>
      </c>
      <c r="E57" s="52">
        <f>SUM(E45:E56)</f>
        <v>301441.90645000257</v>
      </c>
      <c r="G57" s="66"/>
    </row>
    <row r="58" spans="2:7">
      <c r="G58" s="66"/>
    </row>
    <row r="59" spans="2:7">
      <c r="B59" s="43" t="s">
        <v>4</v>
      </c>
      <c r="C59" s="52">
        <f>AVERAGE(C45:C56)</f>
        <v>22485.381787500213</v>
      </c>
      <c r="D59" s="52">
        <f t="shared" ref="D59:E59" si="3">AVERAGE(D45:D56)</f>
        <v>2634.7770833333329</v>
      </c>
      <c r="E59" s="52">
        <f t="shared" si="3"/>
        <v>25120.158870833548</v>
      </c>
      <c r="G59" s="66"/>
    </row>
    <row r="60" spans="2:7">
      <c r="C60" s="98"/>
      <c r="D60" s="66"/>
      <c r="G60" s="66"/>
    </row>
    <row r="61" spans="2:7" ht="27">
      <c r="B61" s="160" t="s">
        <v>63</v>
      </c>
      <c r="C61" s="69" t="s">
        <v>26</v>
      </c>
      <c r="D61" s="69" t="s">
        <v>27</v>
      </c>
      <c r="E61" s="160" t="s">
        <v>82</v>
      </c>
      <c r="G61" s="66"/>
    </row>
    <row r="62" spans="2:7" ht="15.75">
      <c r="B62" s="73" t="s">
        <v>6</v>
      </c>
      <c r="C62" s="142">
        <v>21110.889008333317</v>
      </c>
      <c r="D62" s="142">
        <v>2659.3666666666668</v>
      </c>
      <c r="E62" s="142">
        <f>+C62+D62</f>
        <v>23770.255674999986</v>
      </c>
      <c r="G62" s="66"/>
    </row>
    <row r="63" spans="2:7" ht="15.75">
      <c r="B63" s="73" t="s">
        <v>7</v>
      </c>
      <c r="C63" s="142">
        <v>21751.026468333479</v>
      </c>
      <c r="D63" s="142">
        <v>3820.808333333332</v>
      </c>
      <c r="E63" s="142">
        <f>+C63+D63</f>
        <v>25571.83480166681</v>
      </c>
      <c r="G63" s="66"/>
    </row>
    <row r="64" spans="2:7" ht="15.75">
      <c r="B64" s="73" t="s">
        <v>8</v>
      </c>
      <c r="C64" s="142">
        <v>23263.035481666961</v>
      </c>
      <c r="D64" s="142">
        <v>4292.5666666666675</v>
      </c>
      <c r="E64" s="142">
        <f>+C64+D64</f>
        <v>27555.60214833363</v>
      </c>
      <c r="G64" s="66"/>
    </row>
    <row r="65" spans="2:7" ht="15.75">
      <c r="B65" s="73" t="s">
        <v>9</v>
      </c>
      <c r="C65" s="142">
        <v>22488.759358333544</v>
      </c>
      <c r="D65" s="142">
        <v>4104.1083333333345</v>
      </c>
      <c r="E65" s="142">
        <f t="shared" ref="E65:E73" si="4">+C65+D65</f>
        <v>26592.867691666877</v>
      </c>
      <c r="G65" s="66"/>
    </row>
    <row r="66" spans="2:7" ht="15.75">
      <c r="B66" s="73" t="s">
        <v>10</v>
      </c>
      <c r="C66" s="142">
        <v>22471.31502333354</v>
      </c>
      <c r="D66" s="142">
        <v>4837.0583333333343</v>
      </c>
      <c r="E66" s="142">
        <f t="shared" si="4"/>
        <v>27308.373356666874</v>
      </c>
      <c r="G66" s="66"/>
    </row>
    <row r="67" spans="2:7" ht="15.75">
      <c r="B67" s="73" t="s">
        <v>11</v>
      </c>
      <c r="C67" s="142">
        <v>22086.920680000152</v>
      </c>
      <c r="D67" s="142">
        <v>3422.1083333333327</v>
      </c>
      <c r="E67" s="142">
        <f t="shared" si="4"/>
        <v>25509.029013333486</v>
      </c>
      <c r="G67" s="66"/>
    </row>
    <row r="68" spans="2:7" ht="15.75">
      <c r="B68" s="73" t="s">
        <v>12</v>
      </c>
      <c r="C68" s="142">
        <v>21046.658621666818</v>
      </c>
      <c r="D68" s="142">
        <v>3451.5416666666674</v>
      </c>
      <c r="E68" s="142">
        <f t="shared" si="4"/>
        <v>24498.200288333486</v>
      </c>
      <c r="G68" s="66"/>
    </row>
    <row r="69" spans="2:7" ht="15.75">
      <c r="B69" s="73" t="s">
        <v>13</v>
      </c>
      <c r="C69" s="142">
        <v>21309.079508333449</v>
      </c>
      <c r="D69" s="142">
        <v>4008.1000000000013</v>
      </c>
      <c r="E69" s="142">
        <f t="shared" si="4"/>
        <v>25317.179508333451</v>
      </c>
      <c r="G69" s="66"/>
    </row>
    <row r="70" spans="2:7" ht="15.75">
      <c r="B70" s="73" t="s">
        <v>14</v>
      </c>
      <c r="C70" s="142">
        <v>19299.3921283335</v>
      </c>
      <c r="D70" s="142">
        <v>2388.6166666666668</v>
      </c>
      <c r="E70" s="142">
        <f t="shared" si="4"/>
        <v>21688.008795000169</v>
      </c>
      <c r="G70" s="66"/>
    </row>
    <row r="71" spans="2:7" ht="15.75">
      <c r="B71" s="73" t="s">
        <v>15</v>
      </c>
      <c r="C71" s="142">
        <v>19219.598133333409</v>
      </c>
      <c r="D71" s="142">
        <v>3785.9333333333325</v>
      </c>
      <c r="E71" s="142">
        <f t="shared" si="4"/>
        <v>23005.53146666674</v>
      </c>
      <c r="G71" s="66"/>
    </row>
    <row r="72" spans="2:7" ht="15.75">
      <c r="B72" s="73" t="s">
        <v>16</v>
      </c>
      <c r="C72" s="142">
        <v>18373.711556666716</v>
      </c>
      <c r="D72" s="142">
        <v>3699.0833333333339</v>
      </c>
      <c r="E72" s="142">
        <f t="shared" si="4"/>
        <v>22072.794890000048</v>
      </c>
      <c r="G72" s="66"/>
    </row>
    <row r="73" spans="2:7" ht="15.75">
      <c r="B73" s="73" t="s">
        <v>17</v>
      </c>
      <c r="C73" s="142">
        <v>19581.233303333418</v>
      </c>
      <c r="D73" s="142">
        <v>3580.85</v>
      </c>
      <c r="E73" s="142">
        <f t="shared" si="4"/>
        <v>23162.083303333417</v>
      </c>
      <c r="G73" s="66"/>
    </row>
    <row r="74" spans="2:7">
      <c r="B74" s="69" t="s">
        <v>1</v>
      </c>
      <c r="C74" s="161">
        <f>SUM(C62:C73)</f>
        <v>252001.61927166829</v>
      </c>
      <c r="D74" s="161">
        <f>SUM(D62:D73)</f>
        <v>44050.141666666677</v>
      </c>
      <c r="E74" s="161">
        <f>SUM(E62:E73)</f>
        <v>296051.76093833504</v>
      </c>
      <c r="G74" s="66"/>
    </row>
    <row r="75" spans="2:7">
      <c r="G75" s="66"/>
    </row>
    <row r="76" spans="2:7">
      <c r="B76" s="69" t="s">
        <v>4</v>
      </c>
      <c r="C76" s="161">
        <f>AVERAGE(C62:C73)</f>
        <v>21000.134939305692</v>
      </c>
      <c r="D76" s="161">
        <f t="shared" ref="D76:E76" si="5">AVERAGE(D62:D73)</f>
        <v>3670.8451388888898</v>
      </c>
      <c r="E76" s="161">
        <f t="shared" si="5"/>
        <v>24670.980078194585</v>
      </c>
      <c r="G76" s="66"/>
    </row>
    <row r="77" spans="2:7">
      <c r="C77" s="98"/>
      <c r="D77" s="66"/>
      <c r="G77" s="66"/>
    </row>
    <row r="78" spans="2:7" ht="27">
      <c r="B78" s="160" t="s">
        <v>54</v>
      </c>
      <c r="C78" s="69" t="s">
        <v>26</v>
      </c>
      <c r="D78" s="69" t="s">
        <v>27</v>
      </c>
      <c r="E78" s="160" t="s">
        <v>83</v>
      </c>
      <c r="G78" s="66"/>
    </row>
    <row r="79" spans="2:7" ht="15.75">
      <c r="B79" s="73" t="s">
        <v>6</v>
      </c>
      <c r="C79" s="142">
        <v>18687</v>
      </c>
      <c r="D79" s="142">
        <v>4325</v>
      </c>
      <c r="E79" s="142">
        <f>+C79+D79</f>
        <v>23012</v>
      </c>
      <c r="G79" s="66"/>
    </row>
    <row r="80" spans="2:7" ht="15.75">
      <c r="B80" s="73" t="s">
        <v>7</v>
      </c>
      <c r="C80" s="142">
        <v>17291.704508333372</v>
      </c>
      <c r="D80" s="142">
        <v>3811.0833333333335</v>
      </c>
      <c r="E80" s="142">
        <f t="shared" ref="E80:E90" si="6">+C80+D80</f>
        <v>21102.787841666704</v>
      </c>
      <c r="G80" s="66"/>
    </row>
    <row r="81" spans="1:7" ht="15.75">
      <c r="B81" s="73" t="s">
        <v>8</v>
      </c>
      <c r="C81" s="142">
        <v>19032</v>
      </c>
      <c r="D81" s="142">
        <v>3241</v>
      </c>
      <c r="E81" s="142">
        <f t="shared" si="6"/>
        <v>22273</v>
      </c>
      <c r="G81" s="66"/>
    </row>
    <row r="82" spans="1:7" ht="15.75">
      <c r="B82" s="73" t="s">
        <v>9</v>
      </c>
      <c r="C82" s="142">
        <v>18925</v>
      </c>
      <c r="D82" s="142">
        <v>3380</v>
      </c>
      <c r="E82" s="142">
        <f t="shared" si="6"/>
        <v>22305</v>
      </c>
      <c r="G82" s="66"/>
    </row>
    <row r="83" spans="1:7" ht="15.75">
      <c r="B83" s="73" t="s">
        <v>10</v>
      </c>
      <c r="C83" s="142">
        <v>18632</v>
      </c>
      <c r="D83" s="142">
        <v>3594</v>
      </c>
      <c r="E83" s="142">
        <f t="shared" si="6"/>
        <v>22226</v>
      </c>
      <c r="G83" s="66"/>
    </row>
    <row r="84" spans="1:7" ht="15.75">
      <c r="B84" s="73" t="s">
        <v>11</v>
      </c>
      <c r="C84" s="142">
        <v>19429</v>
      </c>
      <c r="D84" s="142">
        <v>2374</v>
      </c>
      <c r="E84" s="142">
        <f t="shared" si="6"/>
        <v>21803</v>
      </c>
      <c r="G84" s="66"/>
    </row>
    <row r="85" spans="1:7" ht="15.75">
      <c r="B85" s="73" t="s">
        <v>12</v>
      </c>
      <c r="C85" s="142">
        <v>25081.44224666668</v>
      </c>
      <c r="D85" s="142">
        <v>2648.1833333333334</v>
      </c>
      <c r="E85" s="142">
        <f t="shared" si="6"/>
        <v>27729.625580000014</v>
      </c>
      <c r="G85" s="66"/>
    </row>
    <row r="86" spans="1:7" ht="15.75">
      <c r="B86" s="73" t="s">
        <v>13</v>
      </c>
      <c r="C86" s="142">
        <v>21302</v>
      </c>
      <c r="D86" s="142">
        <v>2242</v>
      </c>
      <c r="E86" s="142">
        <f t="shared" si="6"/>
        <v>23544</v>
      </c>
      <c r="G86" s="66"/>
    </row>
    <row r="87" spans="1:7" ht="15.75">
      <c r="B87" s="73" t="s">
        <v>14</v>
      </c>
      <c r="C87" s="142">
        <v>21006</v>
      </c>
      <c r="D87" s="142">
        <v>2392</v>
      </c>
      <c r="E87" s="142">
        <f t="shared" si="6"/>
        <v>23398</v>
      </c>
      <c r="G87" s="66"/>
    </row>
    <row r="88" spans="1:7" ht="15.75">
      <c r="B88" s="73" t="s">
        <v>15</v>
      </c>
      <c r="C88" s="142">
        <v>21798</v>
      </c>
      <c r="D88" s="142">
        <v>2493</v>
      </c>
      <c r="E88" s="142">
        <f t="shared" si="6"/>
        <v>24291</v>
      </c>
      <c r="G88" s="66"/>
    </row>
    <row r="89" spans="1:7" ht="15.75">
      <c r="B89" s="73" t="s">
        <v>16</v>
      </c>
      <c r="C89" s="142">
        <v>21448.199716666717</v>
      </c>
      <c r="D89" s="142">
        <v>2872.4916666666668</v>
      </c>
      <c r="E89" s="142">
        <f t="shared" si="6"/>
        <v>24320.691383333382</v>
      </c>
      <c r="G89" s="66"/>
    </row>
    <row r="90" spans="1:7" ht="15.75">
      <c r="B90" s="73" t="s">
        <v>17</v>
      </c>
      <c r="C90" s="142">
        <v>21556.466484999997</v>
      </c>
      <c r="D90" s="142">
        <v>3684.6166666666668</v>
      </c>
      <c r="E90" s="142">
        <f t="shared" si="6"/>
        <v>25241.083151666666</v>
      </c>
      <c r="G90" s="66"/>
    </row>
    <row r="91" spans="1:7">
      <c r="B91" s="69" t="s">
        <v>1</v>
      </c>
      <c r="C91" s="161">
        <f>SUM(C79:C90)</f>
        <v>244188.81295666675</v>
      </c>
      <c r="D91" s="161">
        <f>SUM(D79:D90)</f>
        <v>37057.375000000007</v>
      </c>
      <c r="E91" s="161">
        <f>SUM(E79:E90)</f>
        <v>281246.18795666681</v>
      </c>
      <c r="G91" s="66"/>
    </row>
    <row r="92" spans="1:7">
      <c r="G92" s="66"/>
    </row>
    <row r="93" spans="1:7">
      <c r="B93" s="69" t="s">
        <v>4</v>
      </c>
      <c r="C93" s="161">
        <f>AVERAGE(C79:C90)</f>
        <v>20349.067746388897</v>
      </c>
      <c r="D93" s="161">
        <f t="shared" ref="D93:E93" si="7">AVERAGE(D79:D90)</f>
        <v>3088.1145833333339</v>
      </c>
      <c r="E93" s="161">
        <f t="shared" si="7"/>
        <v>23437.182329722233</v>
      </c>
      <c r="G93" s="66"/>
    </row>
    <row r="94" spans="1:7">
      <c r="C94" s="98"/>
      <c r="D94" s="66"/>
      <c r="G94" s="66"/>
    </row>
    <row r="95" spans="1:7">
      <c r="A95" s="66"/>
    </row>
    <row r="96" spans="1:7">
      <c r="A96" s="66"/>
    </row>
    <row r="97" spans="1:1">
      <c r="A97" s="66"/>
    </row>
    <row r="98" spans="1:1">
      <c r="A98" s="66"/>
    </row>
    <row r="99" spans="1:1">
      <c r="A99" s="66"/>
    </row>
    <row r="100" spans="1:1">
      <c r="A100" s="66"/>
    </row>
    <row r="101" spans="1:1">
      <c r="A101" s="66"/>
    </row>
    <row r="102" spans="1:1">
      <c r="A102" s="66"/>
    </row>
    <row r="103" spans="1:1">
      <c r="A103" s="66"/>
    </row>
    <row r="104" spans="1:1">
      <c r="A104" s="66"/>
    </row>
    <row r="105" spans="1:1">
      <c r="A105" s="66"/>
    </row>
    <row r="106" spans="1:1">
      <c r="A106" s="66"/>
    </row>
    <row r="107" spans="1:1">
      <c r="A107" s="66"/>
    </row>
    <row r="108" spans="1:1">
      <c r="A108" s="66"/>
    </row>
    <row r="109" spans="1:1">
      <c r="A109" s="66"/>
    </row>
    <row r="110" spans="1:1">
      <c r="A110" s="66"/>
    </row>
    <row r="111" spans="1:1">
      <c r="A111" s="66"/>
    </row>
    <row r="112" spans="1:1">
      <c r="A112" s="66"/>
    </row>
    <row r="113" spans="1:3">
      <c r="A113" s="66"/>
    </row>
    <row r="114" spans="1:3">
      <c r="A114" s="66"/>
    </row>
    <row r="115" spans="1:3">
      <c r="A115" s="66"/>
    </row>
    <row r="116" spans="1:3">
      <c r="A116" s="66"/>
    </row>
    <row r="117" spans="1:3">
      <c r="A117" s="66"/>
    </row>
    <row r="118" spans="1:3">
      <c r="A118" s="66"/>
      <c r="B118" s="66"/>
      <c r="C118" s="66"/>
    </row>
    <row r="119" spans="1:3">
      <c r="A119" s="66"/>
    </row>
    <row r="120" spans="1:3">
      <c r="A120" s="66"/>
    </row>
    <row r="121" spans="1:3">
      <c r="A121" s="66"/>
    </row>
    <row r="122" spans="1:3">
      <c r="A122" s="66"/>
    </row>
    <row r="123" spans="1:3">
      <c r="A123" s="66"/>
    </row>
    <row r="124" spans="1:3">
      <c r="A124" s="66"/>
    </row>
    <row r="125" spans="1:3">
      <c r="A125" s="66"/>
    </row>
    <row r="126" spans="1:3" ht="15" customHeight="1">
      <c r="A126" s="66"/>
    </row>
    <row r="127" spans="1:3" ht="15" customHeight="1">
      <c r="A127" s="66"/>
    </row>
    <row r="128" spans="1:3">
      <c r="A128" s="66"/>
    </row>
    <row r="129" spans="1:1">
      <c r="A129" s="66"/>
    </row>
    <row r="130" spans="1:1">
      <c r="A130" s="66"/>
    </row>
    <row r="131" spans="1:1">
      <c r="A131" s="66"/>
    </row>
    <row r="132" spans="1:1">
      <c r="A132" s="66"/>
    </row>
    <row r="133" spans="1:1">
      <c r="A133" s="66"/>
    </row>
    <row r="134" spans="1:1">
      <c r="A134" s="66"/>
    </row>
    <row r="135" spans="1:1">
      <c r="A135" s="66"/>
    </row>
    <row r="136" spans="1:1">
      <c r="A136" s="66"/>
    </row>
    <row r="137" spans="1:1">
      <c r="A137" s="66"/>
    </row>
    <row r="138" spans="1:1">
      <c r="A138" s="66"/>
    </row>
    <row r="139" spans="1:1">
      <c r="A139" s="66"/>
    </row>
    <row r="140" spans="1:1">
      <c r="A140" s="66"/>
    </row>
    <row r="141" spans="1:1">
      <c r="A141" s="66"/>
    </row>
    <row r="142" spans="1:1">
      <c r="A142" s="66"/>
    </row>
    <row r="143" spans="1:1">
      <c r="A143" s="66"/>
    </row>
    <row r="144" spans="1:1">
      <c r="A144" s="66"/>
    </row>
    <row r="145" spans="1:6">
      <c r="A145" s="66"/>
      <c r="E145" s="83" t="s">
        <v>0</v>
      </c>
      <c r="F145" s="83" t="s">
        <v>0</v>
      </c>
    </row>
  </sheetData>
  <mergeCells count="10">
    <mergeCell ref="O2:R25"/>
    <mergeCell ref="A1:L1"/>
    <mergeCell ref="M1:N1"/>
    <mergeCell ref="K2:N25"/>
    <mergeCell ref="B24:C25"/>
    <mergeCell ref="D24:D25"/>
    <mergeCell ref="E24:F25"/>
    <mergeCell ref="G24:G25"/>
    <mergeCell ref="H24:I25"/>
    <mergeCell ref="J24:J2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8"/>
  <sheetViews>
    <sheetView showGridLines="0" showRowColHeaders="0" zoomScaleNormal="100" workbookViewId="0">
      <pane ySplit="1" topLeftCell="A2" activePane="bottomLeft" state="frozen"/>
      <selection activeCell="P10" sqref="P10"/>
      <selection pane="bottomLeft" activeCell="A24" sqref="A24"/>
    </sheetView>
  </sheetViews>
  <sheetFormatPr baseColWidth="10" defaultColWidth="10.85546875" defaultRowHeight="15"/>
  <cols>
    <col min="1" max="29" width="11.42578125" style="130" customWidth="1"/>
    <col min="30" max="16384" width="10.85546875" style="130"/>
  </cols>
  <sheetData>
    <row r="1" spans="1:21" s="111" customFormat="1" ht="24.95" customHeight="1">
      <c r="A1" s="291" t="s">
        <v>65</v>
      </c>
      <c r="B1" s="292"/>
      <c r="C1" s="292"/>
      <c r="D1" s="292"/>
      <c r="E1" s="292"/>
      <c r="F1" s="292"/>
      <c r="G1" s="292"/>
      <c r="H1" s="292"/>
      <c r="I1" s="292"/>
      <c r="J1" s="292"/>
      <c r="K1" s="292"/>
      <c r="L1" s="293"/>
      <c r="M1" s="253"/>
      <c r="N1" s="254"/>
      <c r="O1" s="126"/>
      <c r="P1" s="127"/>
      <c r="Q1" s="127"/>
      <c r="R1" s="112"/>
      <c r="S1" s="112"/>
      <c r="T1" s="112"/>
      <c r="U1" s="112"/>
    </row>
    <row r="2" spans="1:21" ht="15" customHeight="1">
      <c r="K2" s="277" t="s">
        <v>162</v>
      </c>
      <c r="L2" s="278"/>
      <c r="M2" s="278"/>
      <c r="N2" s="279"/>
      <c r="O2" s="330" t="s">
        <v>186</v>
      </c>
      <c r="P2" s="331"/>
      <c r="Q2" s="331"/>
      <c r="R2" s="332"/>
      <c r="S2" s="131"/>
      <c r="T2" s="131"/>
      <c r="U2" s="131"/>
    </row>
    <row r="3" spans="1:21">
      <c r="K3" s="280"/>
      <c r="L3" s="281"/>
      <c r="M3" s="281"/>
      <c r="N3" s="282"/>
      <c r="O3" s="333"/>
      <c r="P3" s="334"/>
      <c r="Q3" s="334"/>
      <c r="R3" s="335"/>
      <c r="S3" s="131"/>
      <c r="T3" s="131"/>
      <c r="U3" s="131"/>
    </row>
    <row r="4" spans="1:21">
      <c r="K4" s="280"/>
      <c r="L4" s="281"/>
      <c r="M4" s="281"/>
      <c r="N4" s="282"/>
      <c r="O4" s="333"/>
      <c r="P4" s="334"/>
      <c r="Q4" s="334"/>
      <c r="R4" s="335"/>
      <c r="S4" s="131"/>
      <c r="T4" s="131"/>
      <c r="U4" s="131"/>
    </row>
    <row r="5" spans="1:21">
      <c r="K5" s="280"/>
      <c r="L5" s="281"/>
      <c r="M5" s="281"/>
      <c r="N5" s="282"/>
      <c r="O5" s="333"/>
      <c r="P5" s="334"/>
      <c r="Q5" s="334"/>
      <c r="R5" s="335"/>
      <c r="S5" s="131"/>
      <c r="T5" s="131"/>
      <c r="U5" s="131"/>
    </row>
    <row r="6" spans="1:21">
      <c r="K6" s="280"/>
      <c r="L6" s="281"/>
      <c r="M6" s="281"/>
      <c r="N6" s="282"/>
      <c r="O6" s="333"/>
      <c r="P6" s="334"/>
      <c r="Q6" s="334"/>
      <c r="R6" s="335"/>
      <c r="S6" s="131"/>
      <c r="T6" s="131"/>
      <c r="U6" s="131"/>
    </row>
    <row r="7" spans="1:21">
      <c r="K7" s="280"/>
      <c r="L7" s="281"/>
      <c r="M7" s="281"/>
      <c r="N7" s="282"/>
      <c r="O7" s="333"/>
      <c r="P7" s="334"/>
      <c r="Q7" s="334"/>
      <c r="R7" s="335"/>
      <c r="S7" s="131"/>
      <c r="T7" s="131"/>
      <c r="U7" s="131"/>
    </row>
    <row r="8" spans="1:21">
      <c r="K8" s="280"/>
      <c r="L8" s="281"/>
      <c r="M8" s="281"/>
      <c r="N8" s="282"/>
      <c r="O8" s="333"/>
      <c r="P8" s="334"/>
      <c r="Q8" s="334"/>
      <c r="R8" s="335"/>
      <c r="S8" s="131"/>
      <c r="T8" s="131"/>
      <c r="U8" s="131"/>
    </row>
    <row r="9" spans="1:21">
      <c r="K9" s="280"/>
      <c r="L9" s="281"/>
      <c r="M9" s="281"/>
      <c r="N9" s="282"/>
      <c r="O9" s="333"/>
      <c r="P9" s="334"/>
      <c r="Q9" s="334"/>
      <c r="R9" s="335"/>
    </row>
    <row r="10" spans="1:21">
      <c r="K10" s="280"/>
      <c r="L10" s="281"/>
      <c r="M10" s="281"/>
      <c r="N10" s="282"/>
      <c r="O10" s="333"/>
      <c r="P10" s="334"/>
      <c r="Q10" s="334"/>
      <c r="R10" s="335"/>
    </row>
    <row r="11" spans="1:21">
      <c r="K11" s="280"/>
      <c r="L11" s="281"/>
      <c r="M11" s="281"/>
      <c r="N11" s="282"/>
      <c r="O11" s="333"/>
      <c r="P11" s="334"/>
      <c r="Q11" s="334"/>
      <c r="R11" s="335"/>
    </row>
    <row r="12" spans="1:21">
      <c r="K12" s="280"/>
      <c r="L12" s="281"/>
      <c r="M12" s="281"/>
      <c r="N12" s="282"/>
      <c r="O12" s="333"/>
      <c r="P12" s="334"/>
      <c r="Q12" s="334"/>
      <c r="R12" s="335"/>
    </row>
    <row r="13" spans="1:21">
      <c r="K13" s="280"/>
      <c r="L13" s="281"/>
      <c r="M13" s="281"/>
      <c r="N13" s="282"/>
      <c r="O13" s="333"/>
      <c r="P13" s="334"/>
      <c r="Q13" s="334"/>
      <c r="R13" s="335"/>
    </row>
    <row r="14" spans="1:21">
      <c r="K14" s="280"/>
      <c r="L14" s="281"/>
      <c r="M14" s="281"/>
      <c r="N14" s="282"/>
      <c r="O14" s="333"/>
      <c r="P14" s="334"/>
      <c r="Q14" s="334"/>
      <c r="R14" s="335"/>
    </row>
    <row r="15" spans="1:21">
      <c r="K15" s="280"/>
      <c r="L15" s="281"/>
      <c r="M15" s="281"/>
      <c r="N15" s="282"/>
      <c r="O15" s="333"/>
      <c r="P15" s="334"/>
      <c r="Q15" s="334"/>
      <c r="R15" s="335"/>
    </row>
    <row r="16" spans="1:21">
      <c r="K16" s="280"/>
      <c r="L16" s="281"/>
      <c r="M16" s="281"/>
      <c r="N16" s="282"/>
      <c r="O16" s="333"/>
      <c r="P16" s="334"/>
      <c r="Q16" s="334"/>
      <c r="R16" s="335"/>
    </row>
    <row r="17" spans="2:22">
      <c r="K17" s="280"/>
      <c r="L17" s="281"/>
      <c r="M17" s="281"/>
      <c r="N17" s="282"/>
      <c r="O17" s="333"/>
      <c r="P17" s="334"/>
      <c r="Q17" s="334"/>
      <c r="R17" s="335"/>
    </row>
    <row r="18" spans="2:22">
      <c r="K18" s="280"/>
      <c r="L18" s="281"/>
      <c r="M18" s="281"/>
      <c r="N18" s="282"/>
      <c r="O18" s="333"/>
      <c r="P18" s="334"/>
      <c r="Q18" s="334"/>
      <c r="R18" s="335"/>
    </row>
    <row r="19" spans="2:22" ht="15" customHeight="1">
      <c r="K19" s="280"/>
      <c r="L19" s="281"/>
      <c r="M19" s="281"/>
      <c r="N19" s="282"/>
      <c r="O19" s="333"/>
      <c r="P19" s="334"/>
      <c r="Q19" s="334"/>
      <c r="R19" s="335"/>
    </row>
    <row r="20" spans="2:22">
      <c r="K20" s="280"/>
      <c r="L20" s="281"/>
      <c r="M20" s="281"/>
      <c r="N20" s="282"/>
      <c r="O20" s="333"/>
      <c r="P20" s="334"/>
      <c r="Q20" s="334"/>
      <c r="R20" s="335"/>
    </row>
    <row r="21" spans="2:22" ht="15" customHeight="1">
      <c r="K21" s="280"/>
      <c r="L21" s="281"/>
      <c r="M21" s="281"/>
      <c r="N21" s="282"/>
      <c r="O21" s="333"/>
      <c r="P21" s="334"/>
      <c r="Q21" s="334"/>
      <c r="R21" s="335"/>
    </row>
    <row r="22" spans="2:22">
      <c r="K22" s="280"/>
      <c r="L22" s="281"/>
      <c r="M22" s="281"/>
      <c r="N22" s="282"/>
      <c r="O22" s="333"/>
      <c r="P22" s="334"/>
      <c r="Q22" s="334"/>
      <c r="R22" s="335"/>
    </row>
    <row r="23" spans="2:22">
      <c r="E23" s="132"/>
      <c r="F23" s="132"/>
      <c r="K23" s="280"/>
      <c r="L23" s="281"/>
      <c r="M23" s="281"/>
      <c r="N23" s="282"/>
      <c r="O23" s="333"/>
      <c r="P23" s="334"/>
      <c r="Q23" s="334"/>
      <c r="R23" s="335"/>
    </row>
    <row r="24" spans="2:22" ht="15" customHeight="1">
      <c r="B24" s="286" t="s">
        <v>90</v>
      </c>
      <c r="C24" s="286"/>
      <c r="D24" s="287">
        <f>+C42</f>
        <v>232.64372666666668</v>
      </c>
      <c r="E24" s="288" t="s">
        <v>79</v>
      </c>
      <c r="F24" s="289"/>
      <c r="G24" s="290">
        <f>+D42</f>
        <v>237.25532285714289</v>
      </c>
      <c r="H24" s="294" t="s">
        <v>62</v>
      </c>
      <c r="I24" s="295"/>
      <c r="J24" s="296">
        <f>+E42</f>
        <v>212.10324282154883</v>
      </c>
      <c r="K24" s="280"/>
      <c r="L24" s="281"/>
      <c r="M24" s="281"/>
      <c r="N24" s="282"/>
      <c r="O24" s="333"/>
      <c r="P24" s="334"/>
      <c r="Q24" s="334"/>
      <c r="R24" s="335"/>
    </row>
    <row r="25" spans="2:22" ht="15" customHeight="1">
      <c r="B25" s="286"/>
      <c r="C25" s="286"/>
      <c r="D25" s="287"/>
      <c r="E25" s="288"/>
      <c r="F25" s="289"/>
      <c r="G25" s="290"/>
      <c r="H25" s="294"/>
      <c r="I25" s="295"/>
      <c r="J25" s="296"/>
      <c r="K25" s="283"/>
      <c r="L25" s="284"/>
      <c r="M25" s="284"/>
      <c r="N25" s="285"/>
      <c r="O25" s="336"/>
      <c r="P25" s="337"/>
      <c r="Q25" s="337"/>
      <c r="R25" s="338"/>
    </row>
    <row r="26" spans="2:22">
      <c r="S26" s="133"/>
      <c r="T26" s="133"/>
      <c r="U26" s="133"/>
      <c r="V26" s="133"/>
    </row>
    <row r="27" spans="2:22" ht="42.75">
      <c r="B27" s="134" t="s">
        <v>66</v>
      </c>
      <c r="C27" s="135" t="s">
        <v>91</v>
      </c>
      <c r="D27" s="135" t="s">
        <v>70</v>
      </c>
      <c r="E27" s="135" t="s">
        <v>71</v>
      </c>
      <c r="F27" s="135" t="s">
        <v>72</v>
      </c>
    </row>
    <row r="28" spans="2:22" ht="15.75">
      <c r="B28" s="136" t="s">
        <v>6</v>
      </c>
      <c r="C28" s="51">
        <v>259.20678000000004</v>
      </c>
      <c r="D28" s="51">
        <v>243.22</v>
      </c>
      <c r="E28" s="51">
        <v>159.26425</v>
      </c>
      <c r="F28" s="51">
        <v>217.95000000000002</v>
      </c>
      <c r="H28" s="144"/>
      <c r="I28" s="144"/>
    </row>
    <row r="29" spans="2:22" ht="15.75">
      <c r="B29" s="136" t="s">
        <v>7</v>
      </c>
      <c r="C29" s="51">
        <v>221.85599999999997</v>
      </c>
      <c r="D29" s="51">
        <v>218.91860000000003</v>
      </c>
      <c r="E29" s="51">
        <v>189.7364</v>
      </c>
      <c r="F29" s="51">
        <v>198.67999999999998</v>
      </c>
      <c r="H29" s="144"/>
      <c r="I29" s="144"/>
    </row>
    <row r="30" spans="2:22" ht="15.75">
      <c r="B30" s="136" t="s">
        <v>8</v>
      </c>
      <c r="C30" s="51">
        <v>216.86840000000001</v>
      </c>
      <c r="D30" s="51">
        <v>220.63400000000001</v>
      </c>
      <c r="E30" s="51">
        <v>196.22408000000001</v>
      </c>
      <c r="F30" s="51">
        <v>183.03000000000003</v>
      </c>
      <c r="H30" s="144"/>
      <c r="I30" s="144"/>
    </row>
    <row r="31" spans="2:22" ht="15.75">
      <c r="B31" s="136" t="s">
        <v>9</v>
      </c>
      <c r="C31" s="51"/>
      <c r="D31" s="51">
        <v>244.90290000000005</v>
      </c>
      <c r="E31" s="51">
        <v>192.76353</v>
      </c>
      <c r="F31" s="51">
        <v>203.95970999999997</v>
      </c>
      <c r="H31" s="144"/>
      <c r="I31" s="144"/>
      <c r="J31" s="143" t="s">
        <v>0</v>
      </c>
    </row>
    <row r="32" spans="2:22" ht="15.75">
      <c r="B32" s="136" t="s">
        <v>10</v>
      </c>
      <c r="C32" s="51"/>
      <c r="D32" s="51">
        <v>241.1</v>
      </c>
      <c r="E32" s="51">
        <v>194.56231585858589</v>
      </c>
      <c r="F32" s="51">
        <v>202.52872999999997</v>
      </c>
      <c r="H32" s="61"/>
      <c r="I32" s="61" t="s">
        <v>0</v>
      </c>
    </row>
    <row r="33" spans="2:22" ht="15.75">
      <c r="B33" s="136" t="s">
        <v>11</v>
      </c>
      <c r="C33" s="51"/>
      <c r="D33" s="51">
        <v>251.30530000000005</v>
      </c>
      <c r="E33" s="51">
        <v>196.80079999999998</v>
      </c>
      <c r="F33" s="51">
        <v>203.08293666666668</v>
      </c>
      <c r="H33" s="61" t="s">
        <v>0</v>
      </c>
      <c r="I33" s="144"/>
      <c r="J33" s="143" t="s">
        <v>0</v>
      </c>
      <c r="N33" s="143" t="s">
        <v>0</v>
      </c>
    </row>
    <row r="34" spans="2:22" ht="15.75">
      <c r="B34" s="136" t="s">
        <v>12</v>
      </c>
      <c r="C34" s="51"/>
      <c r="D34" s="51">
        <v>223.76100000000005</v>
      </c>
      <c r="E34" s="51">
        <v>197.24959999999996</v>
      </c>
      <c r="F34" s="51">
        <v>211.06698</v>
      </c>
      <c r="H34" s="61" t="s">
        <v>0</v>
      </c>
      <c r="I34" s="61" t="s">
        <v>0</v>
      </c>
    </row>
    <row r="35" spans="2:22" ht="15.75">
      <c r="B35" s="136" t="s">
        <v>13</v>
      </c>
      <c r="C35" s="51"/>
      <c r="D35" s="51">
        <v>241.65615428571428</v>
      </c>
      <c r="E35" s="51">
        <v>232.59781799999999</v>
      </c>
      <c r="F35" s="51">
        <v>210.50218999999998</v>
      </c>
      <c r="H35" s="144"/>
      <c r="I35" s="61" t="s">
        <v>0</v>
      </c>
    </row>
    <row r="36" spans="2:22" ht="15.75">
      <c r="B36" s="136" t="s">
        <v>14</v>
      </c>
      <c r="C36" s="51"/>
      <c r="D36" s="51">
        <v>256.43935428571427</v>
      </c>
      <c r="E36" s="51">
        <v>249.80661999999995</v>
      </c>
      <c r="F36" s="51">
        <v>207.32219999999998</v>
      </c>
      <c r="G36" s="145"/>
      <c r="H36" s="143"/>
      <c r="I36" s="143"/>
      <c r="J36" s="143" t="s">
        <v>0</v>
      </c>
    </row>
    <row r="37" spans="2:22" ht="15.75">
      <c r="B37" s="136" t="s">
        <v>15</v>
      </c>
      <c r="C37" s="51"/>
      <c r="D37" s="51">
        <v>237.34273999999999</v>
      </c>
      <c r="E37" s="51">
        <v>228.18299999999999</v>
      </c>
      <c r="F37" s="51">
        <v>196.53334999999998</v>
      </c>
    </row>
    <row r="38" spans="2:22" ht="15.75">
      <c r="B38" s="136" t="s">
        <v>16</v>
      </c>
      <c r="C38" s="51"/>
      <c r="D38" s="51">
        <v>236.03943999999998</v>
      </c>
      <c r="E38" s="51">
        <v>245.29389999999998</v>
      </c>
      <c r="F38" s="51">
        <v>196.37262999999999</v>
      </c>
      <c r="I38" s="143" t="s">
        <v>0</v>
      </c>
    </row>
    <row r="39" spans="2:22" ht="15.75">
      <c r="B39" s="136" t="s">
        <v>17</v>
      </c>
      <c r="C39" s="51"/>
      <c r="D39" s="51">
        <v>231.74438571428573</v>
      </c>
      <c r="E39" s="51">
        <v>262.75659999999999</v>
      </c>
      <c r="F39" s="51">
        <v>231.58849999999998</v>
      </c>
    </row>
    <row r="40" spans="2:22">
      <c r="B40" s="134" t="s">
        <v>1</v>
      </c>
      <c r="C40" s="49">
        <f>SUM(C28:C39)</f>
        <v>697.93118000000004</v>
      </c>
      <c r="D40" s="49">
        <f>SUM(D28:D39)</f>
        <v>2847.0638742857145</v>
      </c>
      <c r="E40" s="49">
        <f>SUM(E28:E39)</f>
        <v>2545.2389138585859</v>
      </c>
      <c r="F40" s="49">
        <f t="shared" ref="F40" si="0">SUM(F28:F39)</f>
        <v>2462.6172266666663</v>
      </c>
      <c r="G40" s="146"/>
      <c r="H40" s="146"/>
    </row>
    <row r="41" spans="2:22" ht="16.5">
      <c r="B41" s="137"/>
      <c r="C41" s="137"/>
      <c r="D41" s="137"/>
      <c r="E41" s="70"/>
      <c r="F41" s="70"/>
      <c r="H41" s="143" t="s">
        <v>0</v>
      </c>
    </row>
    <row r="42" spans="2:22">
      <c r="B42" s="134" t="s">
        <v>4</v>
      </c>
      <c r="C42" s="49">
        <f>AVERAGE(C28:C39)</f>
        <v>232.64372666666668</v>
      </c>
      <c r="D42" s="49">
        <f>AVERAGE(D28:D39)</f>
        <v>237.25532285714289</v>
      </c>
      <c r="E42" s="49">
        <f>AVERAGE(E28:E39)</f>
        <v>212.10324282154883</v>
      </c>
      <c r="F42" s="49">
        <f t="shared" ref="F42" si="1">AVERAGE(F28:F39)</f>
        <v>205.2181022222222</v>
      </c>
    </row>
    <row r="43" spans="2:22">
      <c r="S43" s="133"/>
      <c r="T43" s="133"/>
      <c r="U43" s="133"/>
      <c r="V43" s="133"/>
    </row>
    <row r="48" spans="2:22">
      <c r="C48" s="61"/>
      <c r="D48" s="61"/>
      <c r="E48" s="61"/>
      <c r="F48" s="61"/>
      <c r="G48" s="61"/>
      <c r="H48" s="61"/>
      <c r="I48" s="61"/>
      <c r="J48" s="61"/>
      <c r="K48" s="61"/>
      <c r="L48" s="61"/>
    </row>
    <row r="60" spans="19:22">
      <c r="S60" s="133"/>
      <c r="T60" s="133"/>
      <c r="U60" s="133"/>
      <c r="V60" s="133"/>
    </row>
    <row r="77" spans="13:21">
      <c r="M77" s="61"/>
      <c r="N77" s="61"/>
      <c r="O77" s="61"/>
      <c r="P77" s="61"/>
      <c r="Q77" s="61"/>
      <c r="R77" s="61"/>
      <c r="S77" s="133"/>
      <c r="T77" s="133"/>
      <c r="U77" s="133"/>
    </row>
    <row r="78" spans="13:21">
      <c r="M78" s="133"/>
    </row>
    <row r="79" spans="13:21">
      <c r="M79" s="138"/>
      <c r="N79" s="138"/>
      <c r="O79" s="138"/>
      <c r="P79" s="138"/>
      <c r="Q79" s="138"/>
      <c r="R79" s="138"/>
      <c r="S79" s="138"/>
      <c r="T79" s="138"/>
    </row>
    <row r="80" spans="13:21">
      <c r="M80" s="138"/>
      <c r="N80" s="138"/>
      <c r="O80" s="138"/>
      <c r="P80" s="138"/>
      <c r="Q80" s="138"/>
      <c r="R80" s="138"/>
      <c r="S80" s="138"/>
      <c r="T80" s="138"/>
    </row>
    <row r="81" spans="13:23">
      <c r="M81" s="138"/>
      <c r="N81" s="138"/>
      <c r="O81" s="138"/>
      <c r="P81" s="138"/>
      <c r="Q81" s="138"/>
      <c r="R81" s="138"/>
      <c r="S81" s="138"/>
      <c r="T81" s="138"/>
    </row>
    <row r="82" spans="13:23">
      <c r="M82" s="138"/>
      <c r="N82" s="138"/>
      <c r="O82" s="138"/>
      <c r="P82" s="138"/>
      <c r="Q82" s="138"/>
      <c r="R82" s="138"/>
      <c r="S82" s="138"/>
      <c r="T82" s="138"/>
    </row>
    <row r="83" spans="13:23">
      <c r="M83" s="138"/>
      <c r="N83" s="138"/>
      <c r="O83" s="138"/>
      <c r="P83" s="138"/>
      <c r="Q83" s="138"/>
      <c r="R83" s="138"/>
      <c r="S83" s="138"/>
      <c r="T83" s="138"/>
    </row>
    <row r="84" spans="13:23">
      <c r="M84" s="138"/>
      <c r="N84" s="138"/>
      <c r="O84" s="138"/>
      <c r="P84" s="138"/>
      <c r="Q84" s="138"/>
      <c r="R84" s="138"/>
      <c r="S84" s="138"/>
      <c r="T84" s="138"/>
    </row>
    <row r="85" spans="13:23">
      <c r="M85" s="138"/>
      <c r="N85" s="138"/>
      <c r="O85" s="138"/>
      <c r="P85" s="138"/>
      <c r="Q85" s="138"/>
      <c r="R85" s="138"/>
      <c r="S85" s="138"/>
      <c r="T85" s="138"/>
    </row>
    <row r="86" spans="13:23">
      <c r="M86" s="138"/>
      <c r="N86" s="138"/>
      <c r="O86" s="138"/>
      <c r="P86" s="138"/>
      <c r="Q86" s="138"/>
      <c r="R86" s="138"/>
      <c r="S86" s="138"/>
      <c r="T86" s="138"/>
    </row>
    <row r="87" spans="13:23">
      <c r="M87" s="138"/>
      <c r="N87" s="138"/>
      <c r="O87" s="138"/>
      <c r="P87" s="138"/>
      <c r="Q87" s="138"/>
      <c r="R87" s="138"/>
      <c r="S87" s="138"/>
      <c r="T87" s="138"/>
    </row>
    <row r="88" spans="13:23">
      <c r="M88" s="138"/>
      <c r="N88" s="138"/>
      <c r="O88" s="138"/>
      <c r="P88" s="138"/>
      <c r="Q88" s="138"/>
      <c r="R88" s="138"/>
      <c r="S88" s="138"/>
      <c r="T88" s="138"/>
    </row>
    <row r="89" spans="13:23">
      <c r="M89" s="139"/>
      <c r="N89" s="139"/>
      <c r="O89" s="138"/>
      <c r="P89" s="138"/>
      <c r="Q89" s="138"/>
      <c r="R89" s="138"/>
      <c r="S89" s="138"/>
      <c r="T89" s="138"/>
    </row>
    <row r="90" spans="13:23">
      <c r="M90" s="139"/>
      <c r="N90" s="138"/>
      <c r="O90" s="138"/>
      <c r="P90" s="138"/>
      <c r="Q90" s="138"/>
      <c r="R90" s="138"/>
      <c r="S90" s="138"/>
      <c r="T90" s="138"/>
    </row>
    <row r="94" spans="13:23">
      <c r="M94" s="140"/>
      <c r="N94" s="140"/>
      <c r="O94" s="140"/>
      <c r="P94" s="140"/>
      <c r="Q94" s="140"/>
      <c r="R94" s="140"/>
      <c r="S94" s="141"/>
    </row>
    <row r="96" spans="13:23">
      <c r="N96" s="138"/>
      <c r="O96" s="138"/>
      <c r="P96" s="138"/>
      <c r="Q96" s="138"/>
      <c r="R96" s="138"/>
      <c r="S96" s="138"/>
      <c r="T96" s="138"/>
      <c r="U96" s="138"/>
      <c r="V96" s="138"/>
      <c r="W96" s="138"/>
    </row>
    <row r="97" spans="13:23">
      <c r="N97" s="138"/>
      <c r="O97" s="138"/>
      <c r="P97" s="138"/>
      <c r="Q97" s="138"/>
      <c r="R97" s="138"/>
      <c r="S97" s="138"/>
      <c r="T97" s="138"/>
      <c r="U97" s="138"/>
      <c r="V97" s="138"/>
      <c r="W97" s="138"/>
    </row>
    <row r="98" spans="13:23">
      <c r="N98" s="138"/>
      <c r="O98" s="138"/>
      <c r="P98" s="138"/>
      <c r="Q98" s="138"/>
      <c r="R98" s="138"/>
      <c r="S98" s="138"/>
      <c r="T98" s="138"/>
      <c r="U98" s="138"/>
      <c r="V98" s="138"/>
      <c r="W98" s="138"/>
    </row>
    <row r="99" spans="13:23">
      <c r="N99" s="138"/>
      <c r="O99" s="138"/>
      <c r="P99" s="138"/>
      <c r="Q99" s="138"/>
      <c r="R99" s="138"/>
      <c r="S99" s="138"/>
      <c r="T99" s="138"/>
      <c r="U99" s="138"/>
      <c r="V99" s="138"/>
      <c r="W99" s="138"/>
    </row>
    <row r="100" spans="13:23">
      <c r="N100" s="138"/>
      <c r="O100" s="138"/>
      <c r="P100" s="138"/>
      <c r="Q100" s="138"/>
      <c r="R100" s="138"/>
      <c r="S100" s="138"/>
      <c r="T100" s="138"/>
      <c r="U100" s="138"/>
      <c r="V100" s="138"/>
      <c r="W100" s="138"/>
    </row>
    <row r="101" spans="13:23">
      <c r="N101" s="138"/>
      <c r="O101" s="138"/>
      <c r="P101" s="138"/>
      <c r="Q101" s="138"/>
      <c r="R101" s="138"/>
      <c r="S101" s="138"/>
      <c r="T101" s="138"/>
      <c r="U101" s="138"/>
      <c r="V101" s="138"/>
      <c r="W101" s="138"/>
    </row>
    <row r="102" spans="13:23">
      <c r="N102" s="138"/>
      <c r="O102" s="138"/>
      <c r="P102" s="138"/>
      <c r="Q102" s="138"/>
      <c r="R102" s="138"/>
      <c r="S102" s="138"/>
      <c r="T102" s="138"/>
      <c r="U102" s="138"/>
      <c r="V102" s="138"/>
      <c r="W102" s="138"/>
    </row>
    <row r="103" spans="13:23">
      <c r="N103" s="138"/>
      <c r="O103" s="138"/>
      <c r="P103" s="138"/>
      <c r="Q103" s="138"/>
      <c r="R103" s="138"/>
      <c r="S103" s="138"/>
      <c r="T103" s="138"/>
      <c r="U103" s="138"/>
      <c r="V103" s="138"/>
      <c r="W103" s="138"/>
    </row>
    <row r="104" spans="13:23">
      <c r="N104" s="138"/>
      <c r="O104" s="138"/>
      <c r="P104" s="138"/>
      <c r="Q104" s="138"/>
      <c r="R104" s="138"/>
      <c r="S104" s="138"/>
      <c r="T104" s="138"/>
      <c r="U104" s="138"/>
      <c r="V104" s="138"/>
      <c r="W104" s="138"/>
    </row>
    <row r="105" spans="13:23">
      <c r="N105" s="138"/>
      <c r="O105" s="138"/>
      <c r="P105" s="138"/>
      <c r="Q105" s="138"/>
      <c r="R105" s="138"/>
      <c r="S105" s="138"/>
      <c r="T105" s="138"/>
      <c r="U105" s="138"/>
      <c r="V105" s="138"/>
      <c r="W105" s="138"/>
    </row>
    <row r="106" spans="13:23">
      <c r="N106" s="138"/>
      <c r="O106" s="138"/>
      <c r="P106" s="138"/>
      <c r="Q106" s="138"/>
      <c r="R106" s="138"/>
      <c r="S106" s="138"/>
      <c r="T106" s="138"/>
      <c r="U106" s="138"/>
      <c r="V106" s="138"/>
      <c r="W106" s="138"/>
    </row>
    <row r="107" spans="13:23">
      <c r="N107" s="138"/>
      <c r="O107" s="138"/>
      <c r="P107" s="138"/>
      <c r="Q107" s="138"/>
      <c r="R107" s="138"/>
      <c r="S107" s="138"/>
      <c r="T107" s="138"/>
      <c r="U107" s="138"/>
      <c r="V107" s="138"/>
      <c r="W107" s="138"/>
    </row>
    <row r="111" spans="13:23">
      <c r="M111" s="61"/>
      <c r="N111" s="61"/>
      <c r="O111" s="61"/>
      <c r="P111" s="61"/>
      <c r="Q111" s="61"/>
      <c r="R111" s="61"/>
    </row>
    <row r="124" spans="13:18" ht="15" customHeight="1"/>
    <row r="128" spans="13:18">
      <c r="M128" s="61"/>
      <c r="N128" s="61"/>
      <c r="O128" s="61"/>
      <c r="P128" s="61"/>
      <c r="Q128" s="61"/>
      <c r="R128" s="61"/>
    </row>
  </sheetData>
  <mergeCells count="10">
    <mergeCell ref="O2:R25"/>
    <mergeCell ref="M1:N1"/>
    <mergeCell ref="K2:N25"/>
    <mergeCell ref="B24:C25"/>
    <mergeCell ref="D24:D25"/>
    <mergeCell ref="E24:F25"/>
    <mergeCell ref="G24:G25"/>
    <mergeCell ref="A1:L1"/>
    <mergeCell ref="H24:I25"/>
    <mergeCell ref="J24:J25"/>
  </mergeCells>
  <pageMargins left="0.70866141732283472" right="0.70866141732283472" top="0.74803149606299213" bottom="0.74803149606299213" header="0.31496062992125984" footer="0.31496062992125984"/>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0"/>
  <sheetViews>
    <sheetView showGridLines="0" showRowColHeaders="0" workbookViewId="0">
      <pane ySplit="1" topLeftCell="A2" activePane="bottomLeft" state="frozen"/>
      <selection sqref="A1:L1"/>
      <selection pane="bottomLeft" activeCell="D43" sqref="D43"/>
    </sheetView>
  </sheetViews>
  <sheetFormatPr baseColWidth="10" defaultRowHeight="15"/>
  <cols>
    <col min="1" max="1" width="11.42578125" style="83" customWidth="1"/>
    <col min="2" max="3" width="11.42578125" style="83"/>
    <col min="4" max="4" width="12.42578125" style="83" customWidth="1"/>
    <col min="5" max="13" width="11.42578125" style="83"/>
    <col min="14" max="14" width="11.42578125" style="83" customWidth="1"/>
    <col min="15" max="16" width="11.42578125" style="83"/>
    <col min="17" max="17" width="14" style="83" customWidth="1"/>
    <col min="18" max="18" width="12.28515625" style="83" customWidth="1"/>
    <col min="19" max="19" width="11.42578125" style="83"/>
    <col min="20" max="20" width="11.85546875" style="83" customWidth="1"/>
    <col min="21" max="21" width="12.28515625" style="83" customWidth="1"/>
    <col min="22" max="24" width="11.42578125" style="83"/>
    <col min="25" max="25" width="12.85546875" style="83" customWidth="1"/>
    <col min="26" max="26" width="13" style="83" customWidth="1"/>
    <col min="27" max="27" width="11.42578125" style="83"/>
    <col min="28" max="28" width="12.5703125" style="83" customWidth="1"/>
    <col min="29" max="29" width="13.7109375" style="83" customWidth="1"/>
    <col min="30" max="34" width="11.42578125" style="83"/>
    <col min="35" max="35" width="14.140625" style="83" customWidth="1"/>
    <col min="36" max="36" width="11.42578125" style="83"/>
    <col min="37" max="37" width="11.85546875" style="83" bestFit="1" customWidth="1"/>
    <col min="38" max="38" width="14" style="83" customWidth="1"/>
    <col min="39" max="40" width="11.42578125" style="83"/>
    <col min="41" max="41" width="12.5703125" style="83" customWidth="1"/>
    <col min="42" max="42" width="12.85546875" style="83" customWidth="1"/>
    <col min="43" max="43" width="11.42578125" style="83"/>
    <col min="44" max="44" width="12.5703125" style="83" customWidth="1"/>
    <col min="45" max="45" width="13.140625" style="83" customWidth="1"/>
    <col min="46" max="16384" width="11.42578125" style="83"/>
  </cols>
  <sheetData>
    <row r="1" spans="1:45" s="114" customFormat="1" ht="24.95" customHeight="1">
      <c r="A1" s="303" t="s">
        <v>167</v>
      </c>
      <c r="B1" s="304"/>
      <c r="C1" s="304"/>
      <c r="D1" s="304"/>
      <c r="E1" s="304"/>
      <c r="F1" s="304"/>
      <c r="G1" s="304"/>
      <c r="H1" s="304"/>
      <c r="I1" s="304"/>
      <c r="J1" s="304"/>
      <c r="K1" s="304"/>
      <c r="L1" s="305"/>
      <c r="M1" s="306"/>
      <c r="N1" s="307"/>
      <c r="O1" s="308" t="s">
        <v>171</v>
      </c>
      <c r="P1" s="309"/>
      <c r="Q1" s="309"/>
      <c r="R1" s="309"/>
      <c r="S1" s="309"/>
      <c r="T1" s="165"/>
      <c r="U1" s="165"/>
      <c r="X1" s="165"/>
      <c r="Y1" s="165"/>
      <c r="Z1" s="165"/>
      <c r="AA1" s="165"/>
      <c r="AB1" s="165"/>
      <c r="AC1" s="165"/>
      <c r="AD1" s="165"/>
      <c r="AE1" s="165"/>
    </row>
    <row r="2" spans="1:45" ht="15" customHeight="1">
      <c r="K2" s="310" t="s">
        <v>176</v>
      </c>
      <c r="L2" s="310"/>
      <c r="M2" s="310"/>
      <c r="N2" s="310"/>
      <c r="O2" s="53"/>
      <c r="P2" s="166"/>
      <c r="Q2" s="166"/>
      <c r="R2" s="166"/>
      <c r="S2" s="166"/>
      <c r="T2" s="166"/>
      <c r="U2" s="166"/>
      <c r="X2" s="297" t="s">
        <v>96</v>
      </c>
      <c r="Y2" s="297"/>
      <c r="Z2" s="297" t="s">
        <v>172</v>
      </c>
      <c r="AA2" s="297" t="s">
        <v>97</v>
      </c>
      <c r="AB2" s="297" t="s">
        <v>98</v>
      </c>
      <c r="AC2" s="297" t="s">
        <v>173</v>
      </c>
      <c r="AD2" s="297" t="s">
        <v>99</v>
      </c>
      <c r="AE2" s="297" t="s">
        <v>100</v>
      </c>
      <c r="AG2" s="297" t="s">
        <v>149</v>
      </c>
      <c r="AH2" s="297"/>
      <c r="AI2" s="297" t="s">
        <v>172</v>
      </c>
      <c r="AJ2" s="297" t="s">
        <v>97</v>
      </c>
      <c r="AK2" s="297" t="s">
        <v>98</v>
      </c>
      <c r="AL2" s="297" t="s">
        <v>173</v>
      </c>
      <c r="AN2" s="297" t="s">
        <v>163</v>
      </c>
      <c r="AO2" s="297"/>
      <c r="AP2" s="297" t="s">
        <v>172</v>
      </c>
      <c r="AQ2" s="297" t="s">
        <v>97</v>
      </c>
      <c r="AR2" s="297" t="s">
        <v>98</v>
      </c>
      <c r="AS2" s="297" t="s">
        <v>173</v>
      </c>
    </row>
    <row r="3" spans="1:45">
      <c r="K3" s="310"/>
      <c r="L3" s="310"/>
      <c r="M3" s="310"/>
      <c r="N3" s="310"/>
      <c r="O3" s="166"/>
      <c r="P3" s="166"/>
      <c r="Q3" s="166"/>
      <c r="R3" s="166"/>
      <c r="S3" s="166"/>
      <c r="T3" s="166"/>
      <c r="U3" s="166"/>
      <c r="X3" s="298"/>
      <c r="Y3" s="298"/>
      <c r="Z3" s="298"/>
      <c r="AA3" s="298"/>
      <c r="AB3" s="298"/>
      <c r="AC3" s="298"/>
      <c r="AD3" s="298"/>
      <c r="AE3" s="298"/>
      <c r="AG3" s="298"/>
      <c r="AH3" s="298"/>
      <c r="AI3" s="298"/>
      <c r="AJ3" s="298"/>
      <c r="AK3" s="298"/>
      <c r="AL3" s="298"/>
      <c r="AN3" s="298"/>
      <c r="AO3" s="298"/>
      <c r="AP3" s="298"/>
      <c r="AQ3" s="298"/>
      <c r="AR3" s="298"/>
      <c r="AS3" s="298"/>
    </row>
    <row r="4" spans="1:45" ht="15" customHeight="1">
      <c r="K4" s="310"/>
      <c r="L4" s="310"/>
      <c r="M4" s="310"/>
      <c r="N4" s="310"/>
      <c r="O4" s="166"/>
      <c r="P4" s="166"/>
      <c r="Q4" s="166"/>
      <c r="R4" s="166"/>
      <c r="S4" s="166"/>
      <c r="T4" s="166"/>
      <c r="U4" s="166"/>
      <c r="X4" s="299"/>
      <c r="Y4" s="299"/>
      <c r="Z4" s="299"/>
      <c r="AA4" s="299"/>
      <c r="AB4" s="299"/>
      <c r="AC4" s="299"/>
      <c r="AD4" s="299"/>
      <c r="AE4" s="299"/>
      <c r="AG4" s="299"/>
      <c r="AH4" s="299"/>
      <c r="AI4" s="299"/>
      <c r="AJ4" s="299"/>
      <c r="AK4" s="299"/>
      <c r="AL4" s="299"/>
      <c r="AN4" s="299"/>
      <c r="AO4" s="299"/>
      <c r="AP4" s="299"/>
      <c r="AQ4" s="299"/>
      <c r="AR4" s="299"/>
      <c r="AS4" s="299"/>
    </row>
    <row r="5" spans="1:45" ht="15.75">
      <c r="K5" s="310"/>
      <c r="L5" s="310"/>
      <c r="M5" s="310"/>
      <c r="N5" s="310"/>
      <c r="O5" s="166"/>
      <c r="P5" s="166"/>
      <c r="Q5" s="166"/>
      <c r="R5" s="166"/>
      <c r="S5" s="166"/>
      <c r="T5" s="166"/>
      <c r="U5" s="166"/>
      <c r="X5" s="167" t="s">
        <v>101</v>
      </c>
      <c r="Y5" s="168"/>
      <c r="Z5" s="169">
        <v>1</v>
      </c>
      <c r="AA5" s="170">
        <v>5</v>
      </c>
      <c r="AB5" s="171">
        <f t="shared" ref="AB5:AB20" si="0">+AA5/$AA$21</f>
        <v>2.7472527472527472E-2</v>
      </c>
      <c r="AC5" s="171">
        <f t="shared" ref="AC5:AC20" si="1">+Z5*AB5</f>
        <v>2.7472527472527472E-2</v>
      </c>
      <c r="AD5" s="172">
        <f>+AC21</f>
        <v>0.76203296703296697</v>
      </c>
      <c r="AE5" s="173">
        <v>0.85</v>
      </c>
      <c r="AG5" s="167" t="s">
        <v>101</v>
      </c>
      <c r="AH5" s="168"/>
      <c r="AI5" s="169">
        <f>+Z5</f>
        <v>1</v>
      </c>
      <c r="AJ5" s="170">
        <f>+AA5</f>
        <v>5</v>
      </c>
      <c r="AK5" s="171">
        <f t="shared" ref="AK5:AK12" si="2">+AJ5/$AJ$13</f>
        <v>3.5460992907801421E-2</v>
      </c>
      <c r="AL5" s="171">
        <f t="shared" ref="AL5:AL12" si="3">+AI5*AK5</f>
        <v>3.5460992907801421E-2</v>
      </c>
      <c r="AN5" s="167" t="s">
        <v>2</v>
      </c>
      <c r="AO5" s="168"/>
      <c r="AP5" s="169">
        <f>+Z6</f>
        <v>0.68</v>
      </c>
      <c r="AQ5" s="170">
        <v>11</v>
      </c>
      <c r="AR5" s="171">
        <f t="shared" ref="AR5:AR12" si="4">+AQ5/$AQ$13</f>
        <v>0.26829268292682928</v>
      </c>
      <c r="AS5" s="171">
        <f t="shared" ref="AS5:AS12" si="5">+AP5*AR5</f>
        <v>0.18243902439024393</v>
      </c>
    </row>
    <row r="6" spans="1:45" ht="15.75">
      <c r="K6" s="310"/>
      <c r="L6" s="310"/>
      <c r="M6" s="310"/>
      <c r="N6" s="310"/>
      <c r="O6" s="166"/>
      <c r="P6" s="166"/>
      <c r="Q6" s="166"/>
      <c r="R6" s="166"/>
      <c r="S6" s="166"/>
      <c r="T6" s="166"/>
      <c r="U6" s="166"/>
      <c r="X6" s="167" t="s">
        <v>2</v>
      </c>
      <c r="Y6" s="168"/>
      <c r="Z6" s="169">
        <v>0.68</v>
      </c>
      <c r="AA6" s="170">
        <v>11</v>
      </c>
      <c r="AB6" s="171">
        <f t="shared" si="0"/>
        <v>6.043956043956044E-2</v>
      </c>
      <c r="AC6" s="171">
        <f t="shared" si="1"/>
        <v>4.1098901098901103E-2</v>
      </c>
      <c r="AD6" s="172">
        <f t="shared" ref="AD6:AD20" si="6">+AD5</f>
        <v>0.76203296703296697</v>
      </c>
      <c r="AE6" s="173">
        <v>0.85</v>
      </c>
      <c r="AG6" s="167" t="s">
        <v>147</v>
      </c>
      <c r="AH6" s="168"/>
      <c r="AI6" s="169">
        <f>+Z7</f>
        <v>0.69</v>
      </c>
      <c r="AJ6" s="170">
        <f>+AA7</f>
        <v>13</v>
      </c>
      <c r="AK6" s="171">
        <f t="shared" si="2"/>
        <v>9.2198581560283682E-2</v>
      </c>
      <c r="AL6" s="171">
        <f t="shared" si="3"/>
        <v>6.3617021276595742E-2</v>
      </c>
      <c r="AN6" s="167" t="s">
        <v>103</v>
      </c>
      <c r="AO6" s="168"/>
      <c r="AP6" s="169">
        <f t="shared" ref="AP6:AP11" si="7">+Z8</f>
        <v>1</v>
      </c>
      <c r="AQ6" s="170">
        <v>2</v>
      </c>
      <c r="AR6" s="171">
        <f t="shared" si="4"/>
        <v>4.878048780487805E-2</v>
      </c>
      <c r="AS6" s="171">
        <f t="shared" si="5"/>
        <v>4.878048780487805E-2</v>
      </c>
    </row>
    <row r="7" spans="1:45" ht="15.75">
      <c r="K7" s="310"/>
      <c r="L7" s="310"/>
      <c r="M7" s="310"/>
      <c r="N7" s="310"/>
      <c r="O7" s="166"/>
      <c r="P7" s="166"/>
      <c r="Q7" s="166"/>
      <c r="R7" s="166"/>
      <c r="S7" s="166"/>
      <c r="T7" s="166"/>
      <c r="U7" s="166"/>
      <c r="X7" s="167" t="s">
        <v>147</v>
      </c>
      <c r="Y7" s="168"/>
      <c r="Z7" s="169">
        <v>0.69</v>
      </c>
      <c r="AA7" s="170">
        <v>13</v>
      </c>
      <c r="AB7" s="171">
        <f t="shared" si="0"/>
        <v>7.1428571428571425E-2</v>
      </c>
      <c r="AC7" s="171">
        <f t="shared" si="1"/>
        <v>4.928571428571428E-2</v>
      </c>
      <c r="AD7" s="172">
        <f t="shared" si="6"/>
        <v>0.76203296703296697</v>
      </c>
      <c r="AE7" s="173">
        <v>0.85</v>
      </c>
      <c r="AG7" s="167" t="s">
        <v>109</v>
      </c>
      <c r="AH7" s="168"/>
      <c r="AI7" s="169">
        <f t="shared" ref="AI7:AJ11" si="8">+Z14</f>
        <v>0.75</v>
      </c>
      <c r="AJ7" s="170">
        <f t="shared" si="8"/>
        <v>10</v>
      </c>
      <c r="AK7" s="171">
        <f t="shared" si="2"/>
        <v>7.0921985815602842E-2</v>
      </c>
      <c r="AL7" s="171">
        <f t="shared" si="3"/>
        <v>5.3191489361702135E-2</v>
      </c>
      <c r="AN7" s="167" t="s">
        <v>104</v>
      </c>
      <c r="AO7" s="168"/>
      <c r="AP7" s="169">
        <f t="shared" si="7"/>
        <v>1</v>
      </c>
      <c r="AQ7" s="170">
        <v>3</v>
      </c>
      <c r="AR7" s="171">
        <f t="shared" si="4"/>
        <v>7.3170731707317069E-2</v>
      </c>
      <c r="AS7" s="171">
        <f t="shared" si="5"/>
        <v>7.3170731707317069E-2</v>
      </c>
    </row>
    <row r="8" spans="1:45" ht="16.5">
      <c r="K8" s="310"/>
      <c r="L8" s="310"/>
      <c r="M8" s="310"/>
      <c r="N8" s="310"/>
      <c r="O8" s="68"/>
      <c r="X8" s="167" t="s">
        <v>103</v>
      </c>
      <c r="Y8" s="168"/>
      <c r="Z8" s="169">
        <v>1</v>
      </c>
      <c r="AA8" s="170">
        <v>2</v>
      </c>
      <c r="AB8" s="171">
        <f t="shared" si="0"/>
        <v>1.098901098901099E-2</v>
      </c>
      <c r="AC8" s="171">
        <f t="shared" si="1"/>
        <v>1.098901098901099E-2</v>
      </c>
      <c r="AD8" s="172">
        <f t="shared" si="6"/>
        <v>0.76203296703296697</v>
      </c>
      <c r="AE8" s="173">
        <v>0.85</v>
      </c>
      <c r="AG8" s="167" t="s">
        <v>110</v>
      </c>
      <c r="AH8" s="168"/>
      <c r="AI8" s="169">
        <f t="shared" si="8"/>
        <v>0.34</v>
      </c>
      <c r="AJ8" s="170">
        <f t="shared" si="8"/>
        <v>19</v>
      </c>
      <c r="AK8" s="171">
        <f t="shared" si="2"/>
        <v>0.13475177304964539</v>
      </c>
      <c r="AL8" s="171">
        <f t="shared" si="3"/>
        <v>4.5815602836879438E-2</v>
      </c>
      <c r="AN8" s="167" t="s">
        <v>105</v>
      </c>
      <c r="AO8" s="168"/>
      <c r="AP8" s="169">
        <f t="shared" si="7"/>
        <v>1</v>
      </c>
      <c r="AQ8" s="170">
        <v>11</v>
      </c>
      <c r="AR8" s="171">
        <f t="shared" si="4"/>
        <v>0.26829268292682928</v>
      </c>
      <c r="AS8" s="171">
        <f t="shared" si="5"/>
        <v>0.26829268292682928</v>
      </c>
    </row>
    <row r="9" spans="1:45" ht="15.75">
      <c r="K9" s="310"/>
      <c r="L9" s="310"/>
      <c r="M9" s="310"/>
      <c r="N9" s="310"/>
      <c r="X9" s="167" t="s">
        <v>104</v>
      </c>
      <c r="Y9" s="168"/>
      <c r="Z9" s="169">
        <v>1</v>
      </c>
      <c r="AA9" s="170">
        <v>3</v>
      </c>
      <c r="AB9" s="171">
        <f t="shared" si="0"/>
        <v>1.6483516483516484E-2</v>
      </c>
      <c r="AC9" s="171">
        <f t="shared" si="1"/>
        <v>1.6483516483516484E-2</v>
      </c>
      <c r="AD9" s="172">
        <f t="shared" si="6"/>
        <v>0.76203296703296697</v>
      </c>
      <c r="AE9" s="173">
        <v>0.85</v>
      </c>
      <c r="AG9" s="167" t="s">
        <v>111</v>
      </c>
      <c r="AH9" s="168"/>
      <c r="AI9" s="169">
        <f t="shared" si="8"/>
        <v>0.69</v>
      </c>
      <c r="AJ9" s="170">
        <f t="shared" si="8"/>
        <v>57</v>
      </c>
      <c r="AK9" s="171">
        <f t="shared" si="2"/>
        <v>0.40425531914893614</v>
      </c>
      <c r="AL9" s="171">
        <f t="shared" si="3"/>
        <v>0.2789361702127659</v>
      </c>
      <c r="AN9" s="167" t="s">
        <v>106</v>
      </c>
      <c r="AO9" s="168"/>
      <c r="AP9" s="169">
        <f t="shared" si="7"/>
        <v>0.77</v>
      </c>
      <c r="AQ9" s="170">
        <v>7</v>
      </c>
      <c r="AR9" s="171">
        <f t="shared" si="4"/>
        <v>0.17073170731707318</v>
      </c>
      <c r="AS9" s="171">
        <f t="shared" si="5"/>
        <v>0.13146341463414635</v>
      </c>
    </row>
    <row r="10" spans="1:45" ht="15" customHeight="1">
      <c r="K10" s="310"/>
      <c r="L10" s="310"/>
      <c r="M10" s="310"/>
      <c r="N10" s="310"/>
      <c r="X10" s="167" t="s">
        <v>105</v>
      </c>
      <c r="Y10" s="168"/>
      <c r="Z10" s="169">
        <v>1</v>
      </c>
      <c r="AA10" s="170">
        <v>11</v>
      </c>
      <c r="AB10" s="171">
        <f t="shared" si="0"/>
        <v>6.043956043956044E-2</v>
      </c>
      <c r="AC10" s="171">
        <f t="shared" si="1"/>
        <v>6.043956043956044E-2</v>
      </c>
      <c r="AD10" s="172">
        <f t="shared" si="6"/>
        <v>0.76203296703296697</v>
      </c>
      <c r="AE10" s="173">
        <v>0.85</v>
      </c>
      <c r="AG10" s="167" t="s">
        <v>112</v>
      </c>
      <c r="AH10" s="168"/>
      <c r="AI10" s="169">
        <f t="shared" si="8"/>
        <v>1</v>
      </c>
      <c r="AJ10" s="170">
        <f t="shared" si="8"/>
        <v>23</v>
      </c>
      <c r="AK10" s="171">
        <f t="shared" si="2"/>
        <v>0.16312056737588654</v>
      </c>
      <c r="AL10" s="171">
        <f t="shared" si="3"/>
        <v>0.16312056737588654</v>
      </c>
      <c r="AN10" s="167" t="s">
        <v>107</v>
      </c>
      <c r="AO10" s="168"/>
      <c r="AP10" s="169">
        <f t="shared" si="7"/>
        <v>0.9</v>
      </c>
      <c r="AQ10" s="170">
        <v>3</v>
      </c>
      <c r="AR10" s="171">
        <f t="shared" si="4"/>
        <v>7.3170731707317069E-2</v>
      </c>
      <c r="AS10" s="171">
        <f t="shared" si="5"/>
        <v>6.5853658536585369E-2</v>
      </c>
    </row>
    <row r="11" spans="1:45" ht="15" customHeight="1">
      <c r="K11" s="310"/>
      <c r="L11" s="310"/>
      <c r="M11" s="310"/>
      <c r="N11" s="310"/>
      <c r="O11" s="174"/>
      <c r="P11" s="83" t="s">
        <v>0</v>
      </c>
      <c r="X11" s="167" t="s">
        <v>106</v>
      </c>
      <c r="Y11" s="168"/>
      <c r="Z11" s="169">
        <v>0.77</v>
      </c>
      <c r="AA11" s="170">
        <v>7</v>
      </c>
      <c r="AB11" s="171">
        <f t="shared" si="0"/>
        <v>3.8461538461538464E-2</v>
      </c>
      <c r="AC11" s="171">
        <f t="shared" si="1"/>
        <v>2.9615384615384616E-2</v>
      </c>
      <c r="AD11" s="172">
        <f t="shared" si="6"/>
        <v>0.76203296703296697</v>
      </c>
      <c r="AE11" s="173">
        <v>0.85</v>
      </c>
      <c r="AG11" s="167" t="s">
        <v>113</v>
      </c>
      <c r="AH11" s="168"/>
      <c r="AI11" s="169">
        <f t="shared" si="8"/>
        <v>0.79</v>
      </c>
      <c r="AJ11" s="170">
        <f t="shared" si="8"/>
        <v>2</v>
      </c>
      <c r="AK11" s="171">
        <f t="shared" si="2"/>
        <v>1.4184397163120567E-2</v>
      </c>
      <c r="AL11" s="171">
        <f t="shared" si="3"/>
        <v>1.1205673758865248E-2</v>
      </c>
      <c r="AN11" s="167" t="s">
        <v>108</v>
      </c>
      <c r="AO11" s="168"/>
      <c r="AP11" s="169">
        <f t="shared" si="7"/>
        <v>1</v>
      </c>
      <c r="AQ11" s="170">
        <v>2</v>
      </c>
      <c r="AR11" s="171">
        <f t="shared" si="4"/>
        <v>4.878048780487805E-2</v>
      </c>
      <c r="AS11" s="171">
        <f t="shared" si="5"/>
        <v>4.878048780487805E-2</v>
      </c>
    </row>
    <row r="12" spans="1:45" ht="15" customHeight="1">
      <c r="K12" s="310"/>
      <c r="L12" s="310"/>
      <c r="M12" s="310"/>
      <c r="N12" s="310"/>
      <c r="O12" s="175" t="s">
        <v>0</v>
      </c>
      <c r="X12" s="167" t="s">
        <v>107</v>
      </c>
      <c r="Y12" s="168"/>
      <c r="Z12" s="169">
        <v>0.9</v>
      </c>
      <c r="AA12" s="170">
        <v>3</v>
      </c>
      <c r="AB12" s="171">
        <f t="shared" si="0"/>
        <v>1.6483516483516484E-2</v>
      </c>
      <c r="AC12" s="171">
        <f t="shared" si="1"/>
        <v>1.4835164835164836E-2</v>
      </c>
      <c r="AD12" s="172">
        <f t="shared" si="6"/>
        <v>0.76203296703296697</v>
      </c>
      <c r="AE12" s="173">
        <v>0.85</v>
      </c>
      <c r="AG12" s="167" t="s">
        <v>3</v>
      </c>
      <c r="AH12" s="168"/>
      <c r="AI12" s="169">
        <f>+Z20</f>
        <v>0.94</v>
      </c>
      <c r="AJ12" s="170">
        <f>+AA20</f>
        <v>12</v>
      </c>
      <c r="AK12" s="171">
        <f t="shared" si="2"/>
        <v>8.5106382978723402E-2</v>
      </c>
      <c r="AL12" s="171">
        <f t="shared" si="3"/>
        <v>7.9999999999999988E-2</v>
      </c>
      <c r="AN12" s="167" t="s">
        <v>114</v>
      </c>
      <c r="AO12" s="168"/>
      <c r="AP12" s="169">
        <f>+Z19</f>
        <v>1</v>
      </c>
      <c r="AQ12" s="170">
        <v>2</v>
      </c>
      <c r="AR12" s="171">
        <f t="shared" si="4"/>
        <v>4.878048780487805E-2</v>
      </c>
      <c r="AS12" s="171">
        <f t="shared" si="5"/>
        <v>4.878048780487805E-2</v>
      </c>
    </row>
    <row r="13" spans="1:45" ht="15" customHeight="1">
      <c r="K13" s="310"/>
      <c r="L13" s="310"/>
      <c r="M13" s="310"/>
      <c r="N13" s="310"/>
      <c r="O13" s="174"/>
      <c r="X13" s="167" t="s">
        <v>108</v>
      </c>
      <c r="Y13" s="168"/>
      <c r="Z13" s="169">
        <v>1</v>
      </c>
      <c r="AA13" s="170">
        <v>2</v>
      </c>
      <c r="AB13" s="171">
        <f t="shared" si="0"/>
        <v>1.098901098901099E-2</v>
      </c>
      <c r="AC13" s="171">
        <f t="shared" si="1"/>
        <v>1.098901098901099E-2</v>
      </c>
      <c r="AD13" s="172">
        <f t="shared" si="6"/>
        <v>0.76203296703296697</v>
      </c>
      <c r="AE13" s="173">
        <v>0.85</v>
      </c>
      <c r="AG13" s="302" t="s">
        <v>1</v>
      </c>
      <c r="AH13" s="302"/>
      <c r="AI13" s="176"/>
      <c r="AJ13" s="177">
        <f>SUM(AJ5:AJ12)</f>
        <v>141</v>
      </c>
      <c r="AK13" s="178">
        <f>SUM(AK5:AK12)</f>
        <v>1</v>
      </c>
      <c r="AL13" s="179">
        <f>SUM(AL5:AL12)</f>
        <v>0.73134751773049644</v>
      </c>
      <c r="AN13" s="302" t="s">
        <v>1</v>
      </c>
      <c r="AO13" s="302"/>
      <c r="AP13" s="176"/>
      <c r="AQ13" s="177">
        <f>SUM(AQ5:AQ12)</f>
        <v>41</v>
      </c>
      <c r="AR13" s="178">
        <f>SUM(AR5:AR12)</f>
        <v>1</v>
      </c>
      <c r="AS13" s="179">
        <f>SUM(AS5:AS12)</f>
        <v>0.8675609756097562</v>
      </c>
    </row>
    <row r="14" spans="1:45" ht="15.75">
      <c r="K14" s="310"/>
      <c r="L14" s="310"/>
      <c r="M14" s="310"/>
      <c r="N14" s="310"/>
      <c r="X14" s="167" t="s">
        <v>109</v>
      </c>
      <c r="Y14" s="168"/>
      <c r="Z14" s="169">
        <v>0.75</v>
      </c>
      <c r="AA14" s="170">
        <v>10</v>
      </c>
      <c r="AB14" s="171">
        <f t="shared" si="0"/>
        <v>5.4945054945054944E-2</v>
      </c>
      <c r="AC14" s="171">
        <f t="shared" si="1"/>
        <v>4.1208791208791208E-2</v>
      </c>
      <c r="AD14" s="172">
        <f t="shared" si="6"/>
        <v>0.76203296703296697</v>
      </c>
      <c r="AE14" s="173">
        <v>0.85</v>
      </c>
    </row>
    <row r="15" spans="1:45" ht="15.75">
      <c r="K15" s="310"/>
      <c r="L15" s="310"/>
      <c r="M15" s="310"/>
      <c r="N15" s="310"/>
      <c r="P15" s="83" t="s">
        <v>0</v>
      </c>
      <c r="X15" s="167" t="s">
        <v>110</v>
      </c>
      <c r="Y15" s="168"/>
      <c r="Z15" s="169">
        <v>0.34</v>
      </c>
      <c r="AA15" s="170">
        <v>19</v>
      </c>
      <c r="AB15" s="171">
        <f t="shared" si="0"/>
        <v>0.1043956043956044</v>
      </c>
      <c r="AC15" s="171">
        <f t="shared" si="1"/>
        <v>3.5494505494505502E-2</v>
      </c>
      <c r="AD15" s="172">
        <f t="shared" si="6"/>
        <v>0.76203296703296697</v>
      </c>
      <c r="AE15" s="173">
        <v>0.85</v>
      </c>
    </row>
    <row r="16" spans="1:45" ht="15.75">
      <c r="K16" s="310"/>
      <c r="L16" s="310"/>
      <c r="M16" s="310"/>
      <c r="N16" s="310"/>
      <c r="X16" s="167" t="s">
        <v>111</v>
      </c>
      <c r="Y16" s="168"/>
      <c r="Z16" s="169">
        <v>0.69</v>
      </c>
      <c r="AA16" s="170">
        <v>57</v>
      </c>
      <c r="AB16" s="171">
        <f t="shared" si="0"/>
        <v>0.31318681318681318</v>
      </c>
      <c r="AC16" s="171">
        <f t="shared" si="1"/>
        <v>0.21609890109890109</v>
      </c>
      <c r="AD16" s="172">
        <f t="shared" si="6"/>
        <v>0.76203296703296697</v>
      </c>
      <c r="AE16" s="173">
        <v>0.85</v>
      </c>
    </row>
    <row r="17" spans="2:41" ht="15.75">
      <c r="K17" s="310"/>
      <c r="L17" s="310"/>
      <c r="M17" s="310"/>
      <c r="N17" s="310"/>
      <c r="X17" s="167" t="s">
        <v>112</v>
      </c>
      <c r="Y17" s="168"/>
      <c r="Z17" s="169">
        <v>1</v>
      </c>
      <c r="AA17" s="170">
        <v>23</v>
      </c>
      <c r="AB17" s="171">
        <f t="shared" si="0"/>
        <v>0.12637362637362637</v>
      </c>
      <c r="AC17" s="171">
        <f t="shared" si="1"/>
        <v>0.12637362637362637</v>
      </c>
      <c r="AD17" s="172">
        <f t="shared" si="6"/>
        <v>0.76203296703296697</v>
      </c>
      <c r="AE17" s="173">
        <v>0.85</v>
      </c>
      <c r="AO17" s="83" t="s">
        <v>0</v>
      </c>
    </row>
    <row r="18" spans="2:41" ht="15.75">
      <c r="K18" s="310"/>
      <c r="L18" s="310"/>
      <c r="M18" s="310"/>
      <c r="N18" s="310"/>
      <c r="X18" s="167" t="s">
        <v>113</v>
      </c>
      <c r="Y18" s="168"/>
      <c r="Z18" s="169">
        <v>0.79</v>
      </c>
      <c r="AA18" s="170">
        <v>2</v>
      </c>
      <c r="AB18" s="171">
        <f t="shared" si="0"/>
        <v>1.098901098901099E-2</v>
      </c>
      <c r="AC18" s="171">
        <f t="shared" si="1"/>
        <v>8.6813186813186824E-3</v>
      </c>
      <c r="AD18" s="172">
        <f t="shared" si="6"/>
        <v>0.76203296703296697</v>
      </c>
      <c r="AE18" s="173">
        <v>0.85</v>
      </c>
    </row>
    <row r="19" spans="2:41" ht="15.75">
      <c r="K19" s="310"/>
      <c r="L19" s="310"/>
      <c r="M19" s="310"/>
      <c r="N19" s="310"/>
      <c r="X19" s="167" t="s">
        <v>114</v>
      </c>
      <c r="Y19" s="168"/>
      <c r="Z19" s="169">
        <v>1</v>
      </c>
      <c r="AA19" s="170">
        <v>2</v>
      </c>
      <c r="AB19" s="171">
        <f t="shared" si="0"/>
        <v>1.098901098901099E-2</v>
      </c>
      <c r="AC19" s="171">
        <f t="shared" si="1"/>
        <v>1.098901098901099E-2</v>
      </c>
      <c r="AD19" s="172">
        <f t="shared" si="6"/>
        <v>0.76203296703296697</v>
      </c>
      <c r="AE19" s="173">
        <v>0.85</v>
      </c>
    </row>
    <row r="20" spans="2:41" ht="15.75">
      <c r="K20" s="310"/>
      <c r="L20" s="310"/>
      <c r="M20" s="310"/>
      <c r="N20" s="310"/>
      <c r="X20" s="167" t="s">
        <v>3</v>
      </c>
      <c r="Y20" s="168"/>
      <c r="Z20" s="169">
        <v>0.94</v>
      </c>
      <c r="AA20" s="170">
        <v>12</v>
      </c>
      <c r="AB20" s="171">
        <f t="shared" si="0"/>
        <v>6.5934065934065936E-2</v>
      </c>
      <c r="AC20" s="171">
        <f t="shared" si="1"/>
        <v>6.1978021978021977E-2</v>
      </c>
      <c r="AD20" s="172">
        <f t="shared" si="6"/>
        <v>0.76203296703296697</v>
      </c>
      <c r="AE20" s="173">
        <v>0.85</v>
      </c>
    </row>
    <row r="21" spans="2:41">
      <c r="K21" s="310"/>
      <c r="L21" s="310"/>
      <c r="M21" s="310"/>
      <c r="N21" s="310"/>
      <c r="X21" s="302" t="s">
        <v>1</v>
      </c>
      <c r="Y21" s="302"/>
      <c r="Z21" s="176"/>
      <c r="AA21" s="177">
        <f>SUM(AA5:AA20)</f>
        <v>182</v>
      </c>
      <c r="AB21" s="178">
        <f>SUM(AB5:AB20)</f>
        <v>1</v>
      </c>
      <c r="AC21" s="179">
        <f>SUM(AC5:AC20)</f>
        <v>0.76203296703296697</v>
      </c>
      <c r="AD21" s="177"/>
      <c r="AE21" s="180"/>
    </row>
    <row r="22" spans="2:41">
      <c r="K22" s="310"/>
      <c r="L22" s="310"/>
      <c r="M22" s="310"/>
      <c r="N22" s="310"/>
    </row>
    <row r="23" spans="2:41">
      <c r="K23" s="310"/>
      <c r="L23" s="310"/>
      <c r="M23" s="310"/>
      <c r="N23" s="310"/>
      <c r="Z23" s="83" t="s">
        <v>0</v>
      </c>
    </row>
    <row r="24" spans="2:41">
      <c r="B24" s="311" t="s">
        <v>90</v>
      </c>
      <c r="C24" s="311"/>
      <c r="D24" s="312">
        <f>+C40</f>
        <v>0.74543373238865096</v>
      </c>
      <c r="E24" s="313" t="s">
        <v>79</v>
      </c>
      <c r="F24" s="314"/>
      <c r="G24" s="315">
        <f>+D40</f>
        <v>0.8290782769088012</v>
      </c>
      <c r="H24" s="316" t="s">
        <v>62</v>
      </c>
      <c r="I24" s="316"/>
      <c r="J24" s="317">
        <f>+F40</f>
        <v>0.86055717969102874</v>
      </c>
      <c r="K24" s="310"/>
      <c r="L24" s="310"/>
      <c r="M24" s="310"/>
      <c r="N24" s="310"/>
    </row>
    <row r="25" spans="2:41">
      <c r="B25" s="311"/>
      <c r="C25" s="311"/>
      <c r="D25" s="312"/>
      <c r="E25" s="313"/>
      <c r="F25" s="314"/>
      <c r="G25" s="315"/>
      <c r="H25" s="316"/>
      <c r="I25" s="316"/>
      <c r="J25" s="317"/>
      <c r="K25" s="310"/>
      <c r="L25" s="310"/>
      <c r="M25" s="310"/>
      <c r="N25" s="310"/>
    </row>
    <row r="26" spans="2:41" ht="15" customHeight="1"/>
    <row r="27" spans="2:41" ht="45" customHeight="1">
      <c r="B27" s="181" t="s">
        <v>66</v>
      </c>
      <c r="C27" s="182" t="s">
        <v>168</v>
      </c>
      <c r="D27" s="182" t="s">
        <v>115</v>
      </c>
      <c r="E27" s="182" t="s">
        <v>170</v>
      </c>
      <c r="F27" s="182" t="s">
        <v>169</v>
      </c>
      <c r="H27" s="339" t="s">
        <v>187</v>
      </c>
      <c r="I27" s="339"/>
      <c r="J27" s="339"/>
      <c r="K27" s="339"/>
      <c r="L27" s="339"/>
      <c r="M27" s="339"/>
      <c r="O27" s="300" t="s">
        <v>116</v>
      </c>
      <c r="P27" s="318" t="s">
        <v>96</v>
      </c>
      <c r="Q27" s="319"/>
      <c r="R27" s="183">
        <v>43101</v>
      </c>
      <c r="S27" s="183">
        <v>43132</v>
      </c>
      <c r="T27" s="183">
        <v>43160</v>
      </c>
      <c r="U27" s="183">
        <v>43191</v>
      </c>
      <c r="V27" s="183">
        <v>43221</v>
      </c>
      <c r="W27" s="183">
        <v>43252</v>
      </c>
      <c r="X27" s="183">
        <v>43282</v>
      </c>
      <c r="Y27" s="183">
        <v>43313</v>
      </c>
      <c r="Z27" s="183">
        <v>43344</v>
      </c>
      <c r="AA27" s="183">
        <v>43374</v>
      </c>
      <c r="AB27" s="183">
        <v>43405</v>
      </c>
      <c r="AC27" s="183">
        <v>43435</v>
      </c>
      <c r="AD27" s="184" t="s">
        <v>4</v>
      </c>
    </row>
    <row r="28" spans="2:41" ht="15.75" customHeight="1">
      <c r="B28" s="56" t="s">
        <v>6</v>
      </c>
      <c r="C28" s="211">
        <v>0.75664657063029483</v>
      </c>
      <c r="D28" s="212">
        <v>0.86455180615430349</v>
      </c>
      <c r="E28" s="212">
        <v>0.86243621621621624</v>
      </c>
      <c r="F28" s="212">
        <v>0.88235294117647056</v>
      </c>
      <c r="H28" s="339"/>
      <c r="I28" s="339"/>
      <c r="J28" s="339"/>
      <c r="K28" s="339"/>
      <c r="L28" s="339"/>
      <c r="M28" s="339"/>
      <c r="N28" s="214"/>
      <c r="O28" s="301"/>
      <c r="P28" s="167" t="s">
        <v>101</v>
      </c>
      <c r="Q28" s="168"/>
      <c r="R28" s="185">
        <v>1</v>
      </c>
      <c r="S28" s="185">
        <v>1</v>
      </c>
      <c r="T28" s="185">
        <v>1</v>
      </c>
      <c r="U28" s="185"/>
      <c r="V28" s="185"/>
      <c r="W28" s="185"/>
      <c r="X28" s="185"/>
      <c r="Y28" s="185"/>
      <c r="Z28" s="185"/>
      <c r="AA28" s="185"/>
      <c r="AB28" s="185"/>
      <c r="AC28" s="185"/>
      <c r="AD28" s="185">
        <f t="shared" ref="AD28:AD44" si="9">AVERAGE(R28:AC28)</f>
        <v>1</v>
      </c>
    </row>
    <row r="29" spans="2:41" ht="15.75">
      <c r="B29" s="56" t="s">
        <v>7</v>
      </c>
      <c r="C29" s="211">
        <v>0.71762165950269108</v>
      </c>
      <c r="D29" s="212">
        <v>0.8500658327847268</v>
      </c>
      <c r="E29" s="212">
        <v>0.86954323308270676</v>
      </c>
      <c r="F29" s="212">
        <v>0.87307727272727276</v>
      </c>
      <c r="H29" s="339"/>
      <c r="I29" s="339"/>
      <c r="J29" s="339"/>
      <c r="K29" s="339"/>
      <c r="L29" s="339"/>
      <c r="M29" s="339"/>
      <c r="N29" s="214"/>
      <c r="O29" s="301"/>
      <c r="P29" s="167" t="s">
        <v>2</v>
      </c>
      <c r="Q29" s="168"/>
      <c r="R29" s="185">
        <v>0.77419353362052679</v>
      </c>
      <c r="S29" s="185">
        <v>0.53246754237583704</v>
      </c>
      <c r="T29" s="185">
        <v>0.68</v>
      </c>
      <c r="U29" s="185"/>
      <c r="V29" s="185"/>
      <c r="W29" s="185"/>
      <c r="X29" s="185"/>
      <c r="Y29" s="185"/>
      <c r="Z29" s="185"/>
      <c r="AA29" s="185"/>
      <c r="AB29" s="185"/>
      <c r="AC29" s="185"/>
      <c r="AD29" s="185">
        <f t="shared" si="9"/>
        <v>0.6622203586654547</v>
      </c>
    </row>
    <row r="30" spans="2:41" ht="15.75">
      <c r="B30" s="56" t="s">
        <v>8</v>
      </c>
      <c r="C30" s="211">
        <v>0.76203296703296697</v>
      </c>
      <c r="D30" s="212">
        <v>0.82477294080801755</v>
      </c>
      <c r="E30" s="212">
        <v>0.90003645833333334</v>
      </c>
      <c r="F30" s="212">
        <v>0.85241742424242417</v>
      </c>
      <c r="H30" s="339"/>
      <c r="I30" s="339"/>
      <c r="J30" s="339"/>
      <c r="K30" s="339"/>
      <c r="L30" s="339"/>
      <c r="M30" s="339"/>
      <c r="N30" s="214"/>
      <c r="O30" s="301"/>
      <c r="P30" s="167" t="s">
        <v>55</v>
      </c>
      <c r="Q30" s="168"/>
      <c r="R30" s="185">
        <v>0.70719602277201998</v>
      </c>
      <c r="S30" s="185">
        <v>0.73351648330688479</v>
      </c>
      <c r="T30" s="185">
        <v>0.69</v>
      </c>
      <c r="U30" s="185"/>
      <c r="V30" s="185"/>
      <c r="W30" s="185"/>
      <c r="X30" s="185"/>
      <c r="Y30" s="185"/>
      <c r="Z30" s="185"/>
      <c r="AA30" s="185"/>
      <c r="AB30" s="185"/>
      <c r="AC30" s="185"/>
      <c r="AD30" s="185">
        <f t="shared" si="9"/>
        <v>0.71023750202630165</v>
      </c>
    </row>
    <row r="31" spans="2:41" ht="15.75">
      <c r="B31" s="56" t="s">
        <v>9</v>
      </c>
      <c r="C31" s="211"/>
      <c r="D31" s="212">
        <v>0.8383252818035426</v>
      </c>
      <c r="E31" s="212">
        <v>0.88654033041788149</v>
      </c>
      <c r="F31" s="212">
        <v>0.86766969696969698</v>
      </c>
      <c r="H31" s="339"/>
      <c r="I31" s="339"/>
      <c r="J31" s="339"/>
      <c r="K31" s="339"/>
      <c r="L31" s="339"/>
      <c r="M31" s="339"/>
      <c r="N31" s="214"/>
      <c r="O31" s="301"/>
      <c r="P31" s="167" t="s">
        <v>103</v>
      </c>
      <c r="Q31" s="168"/>
      <c r="R31" s="185">
        <v>1</v>
      </c>
      <c r="S31" s="185">
        <v>1</v>
      </c>
      <c r="T31" s="185">
        <v>1</v>
      </c>
      <c r="U31" s="185"/>
      <c r="V31" s="185"/>
      <c r="W31" s="185"/>
      <c r="X31" s="185"/>
      <c r="Y31" s="185"/>
      <c r="Z31" s="185"/>
      <c r="AA31" s="185"/>
      <c r="AB31" s="185"/>
      <c r="AC31" s="185"/>
      <c r="AD31" s="185">
        <f t="shared" si="9"/>
        <v>1</v>
      </c>
    </row>
    <row r="32" spans="2:41" ht="15.75">
      <c r="B32" s="56" t="s">
        <v>10</v>
      </c>
      <c r="C32" s="212"/>
      <c r="D32" s="212">
        <v>0.8485990338164251</v>
      </c>
      <c r="E32" s="212">
        <v>0.88545095457537859</v>
      </c>
      <c r="F32" s="212">
        <v>0.86722481751824809</v>
      </c>
      <c r="H32" s="339"/>
      <c r="I32" s="339"/>
      <c r="J32" s="339"/>
      <c r="K32" s="339"/>
      <c r="L32" s="339"/>
      <c r="M32" s="339"/>
      <c r="N32" s="83" t="s">
        <v>0</v>
      </c>
      <c r="O32" s="301"/>
      <c r="P32" s="167" t="s">
        <v>104</v>
      </c>
      <c r="Q32" s="168"/>
      <c r="R32" s="185">
        <v>1</v>
      </c>
      <c r="S32" s="185">
        <v>1</v>
      </c>
      <c r="T32" s="185">
        <v>1</v>
      </c>
      <c r="U32" s="185"/>
      <c r="V32" s="185"/>
      <c r="W32" s="185"/>
      <c r="X32" s="185"/>
      <c r="Y32" s="185"/>
      <c r="Z32" s="185"/>
      <c r="AA32" s="185"/>
      <c r="AB32" s="185"/>
      <c r="AC32" s="185"/>
      <c r="AD32" s="185">
        <f t="shared" si="9"/>
        <v>1</v>
      </c>
    </row>
    <row r="33" spans="2:30" ht="15.75">
      <c r="B33" s="56" t="s">
        <v>11</v>
      </c>
      <c r="C33" s="211"/>
      <c r="D33" s="212">
        <v>0.80055072463768118</v>
      </c>
      <c r="E33" s="212">
        <v>0.89132448979591827</v>
      </c>
      <c r="F33" s="212">
        <v>0.88747044917257689</v>
      </c>
      <c r="H33" s="339"/>
      <c r="I33" s="339"/>
      <c r="J33" s="339"/>
      <c r="K33" s="339"/>
      <c r="L33" s="339"/>
      <c r="M33" s="339"/>
      <c r="O33" s="301"/>
      <c r="P33" s="167" t="s">
        <v>105</v>
      </c>
      <c r="Q33" s="168"/>
      <c r="R33" s="185">
        <v>1</v>
      </c>
      <c r="S33" s="185">
        <v>1</v>
      </c>
      <c r="T33" s="185">
        <v>1</v>
      </c>
      <c r="U33" s="185"/>
      <c r="V33" s="185"/>
      <c r="W33" s="185"/>
      <c r="X33" s="185"/>
      <c r="Y33" s="185"/>
      <c r="Z33" s="185"/>
      <c r="AA33" s="185"/>
      <c r="AB33" s="185"/>
      <c r="AC33" s="185"/>
      <c r="AD33" s="185">
        <f t="shared" si="9"/>
        <v>1</v>
      </c>
    </row>
    <row r="34" spans="2:30" ht="15.75">
      <c r="B34" s="56" t="s">
        <v>12</v>
      </c>
      <c r="C34" s="212"/>
      <c r="D34" s="212">
        <v>0.83579710144927533</v>
      </c>
      <c r="E34" s="212">
        <v>0.87277814351547067</v>
      </c>
      <c r="F34" s="212">
        <v>0.86684822695035457</v>
      </c>
      <c r="H34" s="339"/>
      <c r="I34" s="339"/>
      <c r="J34" s="339"/>
      <c r="K34" s="339"/>
      <c r="L34" s="339"/>
      <c r="M34" s="339"/>
      <c r="O34" s="301"/>
      <c r="P34" s="167" t="s">
        <v>106</v>
      </c>
      <c r="Q34" s="168"/>
      <c r="R34" s="185">
        <v>0.46082949115384014</v>
      </c>
      <c r="S34" s="185">
        <v>0.41326530933380129</v>
      </c>
      <c r="T34" s="185">
        <v>0.77</v>
      </c>
      <c r="U34" s="185"/>
      <c r="V34" s="185"/>
      <c r="W34" s="185"/>
      <c r="X34" s="185"/>
      <c r="Y34" s="185"/>
      <c r="Z34" s="185"/>
      <c r="AA34" s="185"/>
      <c r="AB34" s="185"/>
      <c r="AC34" s="185"/>
      <c r="AD34" s="185">
        <f t="shared" si="9"/>
        <v>0.54803160016254715</v>
      </c>
    </row>
    <row r="35" spans="2:30" ht="15.75">
      <c r="B35" s="56" t="s">
        <v>13</v>
      </c>
      <c r="C35" s="212"/>
      <c r="D35" s="212">
        <v>0.80365700483091795</v>
      </c>
      <c r="E35" s="212">
        <v>0.88117182356813684</v>
      </c>
      <c r="F35" s="212">
        <v>0.86133971631205664</v>
      </c>
      <c r="H35" s="339"/>
      <c r="I35" s="339"/>
      <c r="J35" s="339"/>
      <c r="K35" s="339"/>
      <c r="L35" s="339"/>
      <c r="M35" s="339"/>
      <c r="O35" s="301"/>
      <c r="P35" s="167" t="s">
        <v>107</v>
      </c>
      <c r="Q35" s="168"/>
      <c r="R35" s="185">
        <v>0.59139783059397055</v>
      </c>
      <c r="S35" s="185">
        <v>0.96428571156093057</v>
      </c>
      <c r="T35" s="185">
        <v>0.9</v>
      </c>
      <c r="U35" s="185"/>
      <c r="V35" s="185"/>
      <c r="W35" s="185"/>
      <c r="X35" s="185"/>
      <c r="Y35" s="185"/>
      <c r="Z35" s="185"/>
      <c r="AA35" s="185"/>
      <c r="AB35" s="185"/>
      <c r="AC35" s="185"/>
      <c r="AD35" s="185">
        <f t="shared" si="9"/>
        <v>0.81856118071830031</v>
      </c>
    </row>
    <row r="36" spans="2:30" ht="15.75">
      <c r="B36" s="56" t="s">
        <v>14</v>
      </c>
      <c r="C36" s="212"/>
      <c r="D36" s="212">
        <v>0.81864734299516928</v>
      </c>
      <c r="E36" s="212">
        <v>0.87646258503401353</v>
      </c>
      <c r="F36" s="212">
        <v>0.85042739726027405</v>
      </c>
      <c r="H36" s="339"/>
      <c r="I36" s="339"/>
      <c r="J36" s="339"/>
      <c r="K36" s="339"/>
      <c r="L36" s="339"/>
      <c r="M36" s="339"/>
      <c r="O36" s="301"/>
      <c r="P36" s="167" t="s">
        <v>108</v>
      </c>
      <c r="Q36" s="168"/>
      <c r="R36" s="185">
        <v>1</v>
      </c>
      <c r="S36" s="185">
        <v>1</v>
      </c>
      <c r="T36" s="185">
        <v>1</v>
      </c>
      <c r="U36" s="185"/>
      <c r="V36" s="185"/>
      <c r="W36" s="185"/>
      <c r="X36" s="185"/>
      <c r="Y36" s="185"/>
      <c r="Z36" s="185"/>
      <c r="AA36" s="185"/>
      <c r="AB36" s="185"/>
      <c r="AC36" s="185"/>
      <c r="AD36" s="185">
        <f t="shared" si="9"/>
        <v>1</v>
      </c>
    </row>
    <row r="37" spans="2:30" ht="15.75">
      <c r="B37" s="56" t="s">
        <v>15</v>
      </c>
      <c r="C37" s="212"/>
      <c r="D37" s="212">
        <v>0.82125603864734309</v>
      </c>
      <c r="E37" s="212">
        <v>0.86081242532855429</v>
      </c>
      <c r="F37" s="212">
        <v>0.82059213433495359</v>
      </c>
      <c r="H37" s="339"/>
      <c r="I37" s="339"/>
      <c r="J37" s="339"/>
      <c r="K37" s="339"/>
      <c r="L37" s="339"/>
      <c r="M37" s="339"/>
      <c r="O37" s="301"/>
      <c r="P37" s="167" t="s">
        <v>109</v>
      </c>
      <c r="Q37" s="168"/>
      <c r="R37" s="185">
        <v>0.8612903225806452</v>
      </c>
      <c r="S37" s="185">
        <v>0.6714285714285716</v>
      </c>
      <c r="T37" s="185">
        <v>0.75</v>
      </c>
      <c r="U37" s="185"/>
      <c r="V37" s="185"/>
      <c r="W37" s="185"/>
      <c r="X37" s="185"/>
      <c r="Y37" s="185"/>
      <c r="Z37" s="185"/>
      <c r="AA37" s="185"/>
      <c r="AB37" s="185"/>
      <c r="AC37" s="185"/>
      <c r="AD37" s="185">
        <f t="shared" si="9"/>
        <v>0.7609062980030723</v>
      </c>
    </row>
    <row r="38" spans="2:30" ht="15.75">
      <c r="B38" s="56" t="s">
        <v>16</v>
      </c>
      <c r="C38" s="212"/>
      <c r="D38" s="212">
        <v>0.83579710144927544</v>
      </c>
      <c r="E38" s="212">
        <v>0.86604938271604925</v>
      </c>
      <c r="F38" s="212">
        <v>0.8632752688172044</v>
      </c>
      <c r="H38" s="339"/>
      <c r="I38" s="339"/>
      <c r="J38" s="339"/>
      <c r="K38" s="339"/>
      <c r="L38" s="339"/>
      <c r="M38" s="339"/>
      <c r="N38" s="83" t="s">
        <v>0</v>
      </c>
      <c r="O38" s="301"/>
      <c r="P38" s="167" t="s">
        <v>110</v>
      </c>
      <c r="Q38" s="168"/>
      <c r="R38" s="185">
        <v>0.54159592228551068</v>
      </c>
      <c r="S38" s="185">
        <v>0.35338345663888115</v>
      </c>
      <c r="T38" s="185">
        <v>0.34</v>
      </c>
      <c r="U38" s="185"/>
      <c r="V38" s="185"/>
      <c r="W38" s="185"/>
      <c r="X38" s="185"/>
      <c r="Y38" s="185"/>
      <c r="Z38" s="185"/>
      <c r="AA38" s="185"/>
      <c r="AB38" s="185"/>
      <c r="AC38" s="185"/>
      <c r="AD38" s="185">
        <f t="shared" si="9"/>
        <v>0.41165979297479732</v>
      </c>
    </row>
    <row r="39" spans="2:30" ht="15.75">
      <c r="B39" s="56" t="s">
        <v>17</v>
      </c>
      <c r="C39" s="212"/>
      <c r="D39" s="212">
        <v>0.80691911352893853</v>
      </c>
      <c r="E39" s="212">
        <v>0.87646796491749668</v>
      </c>
      <c r="F39" s="212">
        <v>0.83399081081081072</v>
      </c>
      <c r="H39" s="339"/>
      <c r="I39" s="339"/>
      <c r="J39" s="339"/>
      <c r="K39" s="339"/>
      <c r="L39" s="339"/>
      <c r="M39" s="339"/>
      <c r="O39" s="301"/>
      <c r="P39" s="167" t="s">
        <v>111</v>
      </c>
      <c r="Q39" s="168"/>
      <c r="R39" s="185">
        <v>0.63610637787849678</v>
      </c>
      <c r="S39" s="185">
        <v>0.63471176692417697</v>
      </c>
      <c r="T39" s="185">
        <v>0.69</v>
      </c>
      <c r="U39" s="185"/>
      <c r="V39" s="185"/>
      <c r="W39" s="185"/>
      <c r="X39" s="185"/>
      <c r="Y39" s="185"/>
      <c r="Z39" s="185"/>
      <c r="AA39" s="185"/>
      <c r="AB39" s="185"/>
      <c r="AC39" s="185"/>
      <c r="AD39" s="185">
        <f t="shared" si="9"/>
        <v>0.65360604826755786</v>
      </c>
    </row>
    <row r="40" spans="2:30" ht="15.75">
      <c r="B40" s="181" t="s">
        <v>4</v>
      </c>
      <c r="C40" s="213">
        <f>AVERAGE(C28:C39)</f>
        <v>0.74543373238865096</v>
      </c>
      <c r="D40" s="213">
        <f>AVERAGE(D28:D39)</f>
        <v>0.8290782769088012</v>
      </c>
      <c r="E40" s="213">
        <f>AVERAGE(E28:E39)</f>
        <v>0.87742283395842968</v>
      </c>
      <c r="F40" s="213">
        <f>AVERAGE(F28:F39)</f>
        <v>0.86055717969102874</v>
      </c>
      <c r="H40" s="339"/>
      <c r="I40" s="339"/>
      <c r="J40" s="339"/>
      <c r="K40" s="339"/>
      <c r="L40" s="339"/>
      <c r="M40" s="339"/>
      <c r="O40" s="301"/>
      <c r="P40" s="167" t="s">
        <v>112</v>
      </c>
      <c r="Q40" s="168"/>
      <c r="R40" s="185">
        <v>1</v>
      </c>
      <c r="S40" s="185">
        <v>1</v>
      </c>
      <c r="T40" s="185">
        <v>1</v>
      </c>
      <c r="U40" s="185"/>
      <c r="V40" s="185"/>
      <c r="W40" s="185"/>
      <c r="X40" s="185"/>
      <c r="Y40" s="185"/>
      <c r="Z40" s="185"/>
      <c r="AA40" s="185"/>
      <c r="AB40" s="185"/>
      <c r="AC40" s="185"/>
      <c r="AD40" s="185">
        <f t="shared" si="9"/>
        <v>1</v>
      </c>
    </row>
    <row r="41" spans="2:30" ht="15.75">
      <c r="H41" s="339"/>
      <c r="I41" s="339"/>
      <c r="J41" s="339"/>
      <c r="K41" s="339"/>
      <c r="L41" s="339"/>
      <c r="M41" s="339"/>
      <c r="O41" s="301"/>
      <c r="P41" s="167" t="s">
        <v>113</v>
      </c>
      <c r="Q41" s="168"/>
      <c r="R41" s="185">
        <v>0.5</v>
      </c>
      <c r="S41" s="185">
        <v>0.75</v>
      </c>
      <c r="T41" s="185">
        <v>0.79</v>
      </c>
      <c r="U41" s="185"/>
      <c r="V41" s="185"/>
      <c r="W41" s="185"/>
      <c r="X41" s="185"/>
      <c r="Y41" s="185"/>
      <c r="Z41" s="185"/>
      <c r="AA41" s="185"/>
      <c r="AB41" s="185"/>
      <c r="AC41" s="185"/>
      <c r="AD41" s="185">
        <f t="shared" si="9"/>
        <v>0.68</v>
      </c>
    </row>
    <row r="42" spans="2:30" ht="15.75">
      <c r="H42" s="339"/>
      <c r="I42" s="339"/>
      <c r="J42" s="339"/>
      <c r="K42" s="339"/>
      <c r="L42" s="339"/>
      <c r="M42" s="339"/>
      <c r="O42" s="301"/>
      <c r="P42" s="167" t="s">
        <v>114</v>
      </c>
      <c r="Q42" s="168"/>
      <c r="R42" s="185">
        <v>1</v>
      </c>
      <c r="S42" s="185">
        <v>0.75</v>
      </c>
      <c r="T42" s="185">
        <v>1</v>
      </c>
      <c r="U42" s="185"/>
      <c r="V42" s="185"/>
      <c r="W42" s="185"/>
      <c r="X42" s="185"/>
      <c r="Y42" s="185"/>
      <c r="Z42" s="185"/>
      <c r="AA42" s="185"/>
      <c r="AB42" s="185"/>
      <c r="AC42" s="185"/>
      <c r="AD42" s="185">
        <f t="shared" si="9"/>
        <v>0.91666666666666663</v>
      </c>
    </row>
    <row r="43" spans="2:30" ht="15.75">
      <c r="H43" s="339"/>
      <c r="I43" s="339"/>
      <c r="J43" s="339"/>
      <c r="K43" s="339"/>
      <c r="L43" s="339"/>
      <c r="M43" s="339"/>
      <c r="O43" s="301"/>
      <c r="P43" s="167" t="s">
        <v>3</v>
      </c>
      <c r="Q43" s="168"/>
      <c r="R43" s="186">
        <v>0.90322578922394781</v>
      </c>
      <c r="S43" s="186">
        <v>0.90178569793701169</v>
      </c>
      <c r="T43" s="186">
        <v>0.94</v>
      </c>
      <c r="U43" s="186"/>
      <c r="V43" s="186"/>
      <c r="W43" s="186"/>
      <c r="X43" s="186"/>
      <c r="Y43" s="186"/>
      <c r="Z43" s="186"/>
      <c r="AA43" s="186"/>
      <c r="AB43" s="186"/>
      <c r="AC43" s="186"/>
      <c r="AD43" s="185">
        <f t="shared" si="9"/>
        <v>0.91500382905365318</v>
      </c>
    </row>
    <row r="44" spans="2:30">
      <c r="H44" s="339"/>
      <c r="I44" s="339"/>
      <c r="J44" s="339"/>
      <c r="K44" s="339"/>
      <c r="L44" s="339"/>
      <c r="M44" s="339"/>
      <c r="O44" s="301"/>
      <c r="P44" s="302" t="s">
        <v>99</v>
      </c>
      <c r="Q44" s="302"/>
      <c r="R44" s="210">
        <v>0.75664657063029483</v>
      </c>
      <c r="S44" s="210">
        <v>0.71762165950269108</v>
      </c>
      <c r="T44" s="210">
        <v>0.76203296703296697</v>
      </c>
      <c r="U44" s="210"/>
      <c r="V44" s="210"/>
      <c r="W44" s="187"/>
      <c r="X44" s="187"/>
      <c r="Y44" s="187"/>
      <c r="Z44" s="187"/>
      <c r="AA44" s="187"/>
      <c r="AB44" s="187"/>
      <c r="AC44" s="187"/>
      <c r="AD44" s="187">
        <f t="shared" si="9"/>
        <v>0.74543373238865096</v>
      </c>
    </row>
    <row r="46" spans="2:30">
      <c r="D46" s="188"/>
      <c r="F46" s="83" t="s">
        <v>0</v>
      </c>
      <c r="I46" s="189"/>
      <c r="O46" s="300" t="s">
        <v>117</v>
      </c>
      <c r="P46" s="318" t="s">
        <v>96</v>
      </c>
      <c r="Q46" s="319"/>
      <c r="R46" s="183">
        <v>42736</v>
      </c>
      <c r="S46" s="183">
        <v>42767</v>
      </c>
      <c r="T46" s="183">
        <v>42795</v>
      </c>
      <c r="U46" s="183">
        <v>42826</v>
      </c>
      <c r="V46" s="183">
        <v>42856</v>
      </c>
      <c r="W46" s="183">
        <v>42887</v>
      </c>
      <c r="X46" s="183">
        <v>42917</v>
      </c>
      <c r="Y46" s="183">
        <v>42948</v>
      </c>
      <c r="Z46" s="183">
        <v>42979</v>
      </c>
      <c r="AA46" s="183">
        <v>43009</v>
      </c>
      <c r="AB46" s="183">
        <v>43040</v>
      </c>
      <c r="AC46" s="183">
        <v>43070</v>
      </c>
      <c r="AD46" s="184" t="s">
        <v>4</v>
      </c>
    </row>
    <row r="47" spans="2:30" ht="15.75">
      <c r="O47" s="301"/>
      <c r="P47" s="167" t="s">
        <v>101</v>
      </c>
      <c r="Q47" s="168"/>
      <c r="R47" s="185">
        <v>1</v>
      </c>
      <c r="S47" s="185">
        <v>1</v>
      </c>
      <c r="T47" s="185">
        <v>1</v>
      </c>
      <c r="U47" s="185">
        <v>0.91333333333333333</v>
      </c>
      <c r="V47" s="185">
        <v>1</v>
      </c>
      <c r="W47" s="185">
        <v>0.83299999999999996</v>
      </c>
      <c r="X47" s="185">
        <v>1</v>
      </c>
      <c r="Y47" s="185">
        <v>0.83899999999999997</v>
      </c>
      <c r="Z47" s="185">
        <v>1</v>
      </c>
      <c r="AA47" s="185">
        <v>1</v>
      </c>
      <c r="AB47" s="185">
        <v>1</v>
      </c>
      <c r="AC47" s="185">
        <v>1</v>
      </c>
      <c r="AD47" s="185">
        <f t="shared" ref="AD47:AD64" si="10">AVERAGE(R47:AC47)</f>
        <v>0.96544444444444444</v>
      </c>
    </row>
    <row r="48" spans="2:30" ht="15.75">
      <c r="O48" s="301"/>
      <c r="P48" s="167" t="s">
        <v>2</v>
      </c>
      <c r="Q48" s="168"/>
      <c r="R48" s="185">
        <v>0.83333333333333337</v>
      </c>
      <c r="S48" s="185">
        <v>0.76488095238095233</v>
      </c>
      <c r="T48" s="185">
        <v>0.6217008797653959</v>
      </c>
      <c r="U48" s="185">
        <v>0.62727272727272732</v>
      </c>
      <c r="V48" s="185">
        <v>0.84</v>
      </c>
      <c r="W48" s="185">
        <v>0.88200000000000001</v>
      </c>
      <c r="X48" s="185">
        <v>0.93</v>
      </c>
      <c r="Y48" s="185">
        <v>0.80900000000000005</v>
      </c>
      <c r="Z48" s="185">
        <v>0.91</v>
      </c>
      <c r="AA48" s="185">
        <v>0.90909090909090906</v>
      </c>
      <c r="AB48" s="185">
        <v>0.86</v>
      </c>
      <c r="AC48" s="185">
        <v>0.77419354838709686</v>
      </c>
      <c r="AD48" s="185">
        <f t="shared" si="10"/>
        <v>0.81345602918586779</v>
      </c>
    </row>
    <row r="49" spans="15:30" ht="15.75">
      <c r="O49" s="301"/>
      <c r="P49" s="167" t="s">
        <v>102</v>
      </c>
      <c r="Q49" s="168"/>
      <c r="R49" s="185">
        <v>1</v>
      </c>
      <c r="S49" s="185">
        <v>1</v>
      </c>
      <c r="T49" s="185">
        <v>1</v>
      </c>
      <c r="U49" s="185">
        <v>1</v>
      </c>
      <c r="V49" s="185">
        <v>1</v>
      </c>
      <c r="W49" s="185">
        <v>1</v>
      </c>
      <c r="X49" s="185">
        <v>1</v>
      </c>
      <c r="Y49" s="185">
        <v>1</v>
      </c>
      <c r="Z49" s="185">
        <v>1</v>
      </c>
      <c r="AA49" s="185">
        <v>1</v>
      </c>
      <c r="AB49" s="185">
        <v>1</v>
      </c>
      <c r="AC49" s="185">
        <v>1</v>
      </c>
      <c r="AD49" s="185">
        <f t="shared" si="10"/>
        <v>1</v>
      </c>
    </row>
    <row r="50" spans="15:30" ht="15.75">
      <c r="O50" s="301"/>
      <c r="P50" s="167" t="s">
        <v>55</v>
      </c>
      <c r="Q50" s="168"/>
      <c r="R50" s="185">
        <v>0.9447004608294931</v>
      </c>
      <c r="S50" s="185">
        <v>0.82908163265306123</v>
      </c>
      <c r="T50" s="185">
        <v>0.8957816377171216</v>
      </c>
      <c r="U50" s="185">
        <v>0.89487179487179491</v>
      </c>
      <c r="V50" s="185">
        <v>0.93</v>
      </c>
      <c r="W50" s="185">
        <v>0.89500000000000002</v>
      </c>
      <c r="X50" s="185">
        <v>0.92</v>
      </c>
      <c r="Y50" s="185">
        <v>0.97</v>
      </c>
      <c r="Z50" s="185">
        <v>0.94</v>
      </c>
      <c r="AA50" s="185">
        <v>0.76923076923076927</v>
      </c>
      <c r="AB50" s="185">
        <v>0.78</v>
      </c>
      <c r="AC50" s="185">
        <v>0.69478906446887612</v>
      </c>
      <c r="AD50" s="185">
        <f t="shared" si="10"/>
        <v>0.87195461331425983</v>
      </c>
    </row>
    <row r="51" spans="15:30" ht="15.75">
      <c r="O51" s="301"/>
      <c r="P51" s="167" t="s">
        <v>103</v>
      </c>
      <c r="Q51" s="168"/>
      <c r="R51" s="185">
        <v>1</v>
      </c>
      <c r="S51" s="185">
        <v>1</v>
      </c>
      <c r="T51" s="185">
        <v>1</v>
      </c>
      <c r="U51" s="185">
        <v>1</v>
      </c>
      <c r="V51" s="185">
        <v>1</v>
      </c>
      <c r="W51" s="185">
        <v>1</v>
      </c>
      <c r="X51" s="185">
        <v>1</v>
      </c>
      <c r="Y51" s="185">
        <v>1</v>
      </c>
      <c r="Z51" s="185">
        <v>1</v>
      </c>
      <c r="AA51" s="185">
        <v>1</v>
      </c>
      <c r="AB51" s="185">
        <v>1</v>
      </c>
      <c r="AC51" s="185">
        <v>1</v>
      </c>
      <c r="AD51" s="185">
        <f t="shared" si="10"/>
        <v>1</v>
      </c>
    </row>
    <row r="52" spans="15:30" ht="15.75">
      <c r="O52" s="301"/>
      <c r="P52" s="167" t="s">
        <v>104</v>
      </c>
      <c r="Q52" s="168"/>
      <c r="R52" s="185">
        <v>1</v>
      </c>
      <c r="S52" s="185">
        <v>1</v>
      </c>
      <c r="T52" s="185">
        <v>1</v>
      </c>
      <c r="U52" s="185">
        <v>0.9555555555555556</v>
      </c>
      <c r="V52" s="185">
        <v>1</v>
      </c>
      <c r="W52" s="185">
        <v>0.98899999999999999</v>
      </c>
      <c r="X52" s="185">
        <v>1</v>
      </c>
      <c r="Y52" s="185">
        <v>0.753</v>
      </c>
      <c r="Z52" s="185">
        <v>1</v>
      </c>
      <c r="AA52" s="185">
        <v>1</v>
      </c>
      <c r="AB52" s="185">
        <v>1</v>
      </c>
      <c r="AC52" s="185">
        <v>1</v>
      </c>
      <c r="AD52" s="185">
        <f t="shared" si="10"/>
        <v>0.97479629629629638</v>
      </c>
    </row>
    <row r="53" spans="15:30" ht="15.75">
      <c r="O53" s="301"/>
      <c r="P53" s="167" t="s">
        <v>105</v>
      </c>
      <c r="Q53" s="168"/>
      <c r="R53" s="185">
        <v>1</v>
      </c>
      <c r="S53" s="185">
        <v>0.97727272727272729</v>
      </c>
      <c r="T53" s="185">
        <v>0.97653958944281527</v>
      </c>
      <c r="U53" s="185">
        <v>0.96363636363636362</v>
      </c>
      <c r="V53" s="185">
        <v>1</v>
      </c>
      <c r="W53" s="185">
        <v>0.85499999999999998</v>
      </c>
      <c r="X53" s="185">
        <v>1</v>
      </c>
      <c r="Y53" s="185">
        <v>0.94099999999999995</v>
      </c>
      <c r="Z53" s="185">
        <v>1</v>
      </c>
      <c r="AA53" s="185">
        <v>0.81818181818181823</v>
      </c>
      <c r="AB53" s="185">
        <v>1</v>
      </c>
      <c r="AC53" s="185">
        <v>1</v>
      </c>
      <c r="AD53" s="185">
        <f t="shared" si="10"/>
        <v>0.96096920821114373</v>
      </c>
    </row>
    <row r="54" spans="15:30" ht="15.75">
      <c r="O54" s="301"/>
      <c r="P54" s="167" t="s">
        <v>106</v>
      </c>
      <c r="Q54" s="168"/>
      <c r="R54" s="185">
        <v>0.57603686635944695</v>
      </c>
      <c r="S54" s="185">
        <v>0.45408163265306123</v>
      </c>
      <c r="T54" s="185">
        <v>0.47926267281105989</v>
      </c>
      <c r="U54" s="185">
        <v>0.68571428571428572</v>
      </c>
      <c r="V54" s="185">
        <v>0.69</v>
      </c>
      <c r="W54" s="185">
        <v>0.748</v>
      </c>
      <c r="X54" s="185">
        <v>0.54</v>
      </c>
      <c r="Y54" s="185">
        <v>0.72399999999999998</v>
      </c>
      <c r="Z54" s="185">
        <v>0.5</v>
      </c>
      <c r="AA54" s="185">
        <v>0.7142857142857143</v>
      </c>
      <c r="AB54" s="185">
        <v>0.59</v>
      </c>
      <c r="AC54" s="185">
        <v>0.58525346940563572</v>
      </c>
      <c r="AD54" s="185">
        <f t="shared" si="10"/>
        <v>0.60721955343576706</v>
      </c>
    </row>
    <row r="55" spans="15:30" ht="15.75">
      <c r="O55" s="301"/>
      <c r="P55" s="167" t="s">
        <v>107</v>
      </c>
      <c r="Q55" s="168"/>
      <c r="R55" s="185">
        <v>1</v>
      </c>
      <c r="S55" s="185">
        <v>1</v>
      </c>
      <c r="T55" s="185">
        <v>1</v>
      </c>
      <c r="U55" s="185">
        <v>1</v>
      </c>
      <c r="V55" s="185">
        <v>0.73</v>
      </c>
      <c r="W55" s="185">
        <v>0.88900000000000001</v>
      </c>
      <c r="X55" s="185">
        <v>1</v>
      </c>
      <c r="Y55" s="185">
        <v>1</v>
      </c>
      <c r="Z55" s="185">
        <v>1</v>
      </c>
      <c r="AA55" s="185">
        <v>1</v>
      </c>
      <c r="AB55" s="185">
        <v>1</v>
      </c>
      <c r="AC55" s="185">
        <v>0.89247311007591978</v>
      </c>
      <c r="AD55" s="185">
        <f t="shared" si="10"/>
        <v>0.95928942583965993</v>
      </c>
    </row>
    <row r="56" spans="15:30" ht="15.75">
      <c r="O56" s="301"/>
      <c r="P56" s="167" t="s">
        <v>108</v>
      </c>
      <c r="Q56" s="168"/>
      <c r="R56" s="185">
        <v>1</v>
      </c>
      <c r="S56" s="185">
        <v>1</v>
      </c>
      <c r="T56" s="185">
        <v>1</v>
      </c>
      <c r="U56" s="185">
        <v>1</v>
      </c>
      <c r="V56" s="185">
        <v>1</v>
      </c>
      <c r="W56" s="185">
        <v>1</v>
      </c>
      <c r="X56" s="185">
        <v>1</v>
      </c>
      <c r="Y56" s="185">
        <v>0.5</v>
      </c>
      <c r="Z56" s="185">
        <v>1</v>
      </c>
      <c r="AA56" s="185">
        <v>1</v>
      </c>
      <c r="AB56" s="185">
        <v>1</v>
      </c>
      <c r="AC56" s="185">
        <v>1</v>
      </c>
      <c r="AD56" s="185">
        <f t="shared" si="10"/>
        <v>0.95833333333333337</v>
      </c>
    </row>
    <row r="57" spans="15:30" ht="15.75">
      <c r="O57" s="301"/>
      <c r="P57" s="167" t="s">
        <v>109</v>
      </c>
      <c r="Q57" s="168"/>
      <c r="R57" s="185">
        <v>0.96129032258064517</v>
      </c>
      <c r="S57" s="185">
        <v>0.7142857142857143</v>
      </c>
      <c r="T57" s="185">
        <v>0.79032258064516125</v>
      </c>
      <c r="U57" s="185">
        <v>0.90333333333333332</v>
      </c>
      <c r="V57" s="185">
        <v>0.91</v>
      </c>
      <c r="W57" s="185">
        <v>0.93300000000000005</v>
      </c>
      <c r="X57" s="185">
        <v>0.85</v>
      </c>
      <c r="Y57" s="185">
        <v>1</v>
      </c>
      <c r="Z57" s="185">
        <v>0.93</v>
      </c>
      <c r="AA57" s="185">
        <v>0.9</v>
      </c>
      <c r="AB57" s="185">
        <v>0.92</v>
      </c>
      <c r="AC57" s="185">
        <v>0.92258064516129046</v>
      </c>
      <c r="AD57" s="185">
        <f t="shared" si="10"/>
        <v>0.89456771633384513</v>
      </c>
    </row>
    <row r="58" spans="15:30" ht="15.75">
      <c r="O58" s="301"/>
      <c r="P58" s="167" t="s">
        <v>110</v>
      </c>
      <c r="Q58" s="168"/>
      <c r="R58" s="185">
        <v>0.73174872665534807</v>
      </c>
      <c r="S58" s="185">
        <v>0.72932330827067671</v>
      </c>
      <c r="T58" s="185">
        <v>0.68081494057724956</v>
      </c>
      <c r="U58" s="185">
        <v>0.68070175438596492</v>
      </c>
      <c r="V58" s="185">
        <v>0.59</v>
      </c>
      <c r="W58" s="185">
        <v>0.47</v>
      </c>
      <c r="X58" s="185">
        <v>0.53</v>
      </c>
      <c r="Y58" s="185">
        <v>0.5</v>
      </c>
      <c r="Z58" s="185">
        <v>0.45</v>
      </c>
      <c r="AA58" s="185">
        <v>0.68421052631578949</v>
      </c>
      <c r="AB58" s="185">
        <v>0.6</v>
      </c>
      <c r="AC58" s="185">
        <v>0.57555177750126008</v>
      </c>
      <c r="AD58" s="185">
        <f t="shared" si="10"/>
        <v>0.60186258614219068</v>
      </c>
    </row>
    <row r="59" spans="15:30" ht="15.75">
      <c r="O59" s="301"/>
      <c r="P59" s="167" t="s">
        <v>111</v>
      </c>
      <c r="Q59" s="168"/>
      <c r="R59" s="185">
        <v>0.74828133262823904</v>
      </c>
      <c r="S59" s="185">
        <v>0.80737704918032782</v>
      </c>
      <c r="T59" s="185">
        <v>0.73288058856819471</v>
      </c>
      <c r="U59" s="185">
        <v>0.74269005847953218</v>
      </c>
      <c r="V59" s="185">
        <v>0.74</v>
      </c>
      <c r="W59" s="185">
        <v>0.68799999999999994</v>
      </c>
      <c r="X59" s="185">
        <v>0.69</v>
      </c>
      <c r="Y59" s="185">
        <v>0.64100000000000001</v>
      </c>
      <c r="Z59" s="185">
        <v>0.64</v>
      </c>
      <c r="AA59" s="185">
        <v>0.75438596491228072</v>
      </c>
      <c r="AB59" s="185">
        <v>0.7</v>
      </c>
      <c r="AC59" s="185">
        <v>0.649122789444462</v>
      </c>
      <c r="AD59" s="185">
        <f t="shared" si="10"/>
        <v>0.71114481526775297</v>
      </c>
    </row>
    <row r="60" spans="15:30" ht="15.75">
      <c r="O60" s="301"/>
      <c r="P60" s="167" t="s">
        <v>112</v>
      </c>
      <c r="Q60" s="168"/>
      <c r="R60" s="185">
        <v>0.95371669004207571</v>
      </c>
      <c r="S60" s="185">
        <v>0.92080745341614911</v>
      </c>
      <c r="T60" s="185">
        <v>0.88499298737727905</v>
      </c>
      <c r="U60" s="185">
        <v>0.90144927536231889</v>
      </c>
      <c r="V60" s="185">
        <v>1</v>
      </c>
      <c r="W60" s="185">
        <v>0.82299999999999995</v>
      </c>
      <c r="X60" s="185">
        <v>1</v>
      </c>
      <c r="Y60" s="185">
        <v>0.92</v>
      </c>
      <c r="Z60" s="185">
        <v>1</v>
      </c>
      <c r="AA60" s="185">
        <v>0.65217391304347827</v>
      </c>
      <c r="AB60" s="185">
        <v>1</v>
      </c>
      <c r="AC60" s="185">
        <v>1</v>
      </c>
      <c r="AD60" s="185">
        <f t="shared" si="10"/>
        <v>0.92134502660344175</v>
      </c>
    </row>
    <row r="61" spans="15:30" ht="15.75">
      <c r="O61" s="301"/>
      <c r="P61" s="167" t="s">
        <v>113</v>
      </c>
      <c r="Q61" s="168"/>
      <c r="R61" s="185">
        <v>0.43548387096774194</v>
      </c>
      <c r="S61" s="185">
        <v>0.5</v>
      </c>
      <c r="T61" s="185">
        <v>0.70967741935483875</v>
      </c>
      <c r="U61" s="185">
        <v>0.85</v>
      </c>
      <c r="V61" s="185">
        <v>0.69</v>
      </c>
      <c r="W61" s="185">
        <v>0.8</v>
      </c>
      <c r="X61" s="185">
        <v>0.81</v>
      </c>
      <c r="Y61" s="185">
        <v>0.83899999999999997</v>
      </c>
      <c r="Z61" s="185">
        <v>1</v>
      </c>
      <c r="AA61" s="185">
        <v>1</v>
      </c>
      <c r="AB61" s="185">
        <v>0.87</v>
      </c>
      <c r="AC61" s="185">
        <v>0.77419354838709686</v>
      </c>
      <c r="AD61" s="185">
        <f t="shared" si="10"/>
        <v>0.77319623655913972</v>
      </c>
    </row>
    <row r="62" spans="15:30" ht="15.75">
      <c r="O62" s="301"/>
      <c r="P62" s="167" t="s">
        <v>114</v>
      </c>
      <c r="Q62" s="168"/>
      <c r="R62" s="185">
        <v>0.87096774193548387</v>
      </c>
      <c r="S62" s="185">
        <v>0.7142857142857143</v>
      </c>
      <c r="T62" s="185">
        <v>1</v>
      </c>
      <c r="U62" s="185">
        <v>1</v>
      </c>
      <c r="V62" s="185">
        <v>1</v>
      </c>
      <c r="W62" s="185">
        <v>1</v>
      </c>
      <c r="X62" s="185">
        <v>1</v>
      </c>
      <c r="Y62" s="185">
        <v>1</v>
      </c>
      <c r="Z62" s="185">
        <v>1</v>
      </c>
      <c r="AA62" s="185">
        <v>1</v>
      </c>
      <c r="AB62" s="185">
        <v>1</v>
      </c>
      <c r="AC62" s="185">
        <v>1</v>
      </c>
      <c r="AD62" s="185">
        <f t="shared" si="10"/>
        <v>0.96543778801843327</v>
      </c>
    </row>
    <row r="63" spans="15:30" ht="15.75">
      <c r="O63" s="301"/>
      <c r="P63" s="167" t="s">
        <v>3</v>
      </c>
      <c r="Q63" s="168"/>
      <c r="R63" s="186">
        <v>0.98</v>
      </c>
      <c r="S63" s="186">
        <v>0.99404761904761907</v>
      </c>
      <c r="T63" s="186">
        <v>0.99503722084367241</v>
      </c>
      <c r="U63" s="186">
        <v>0.95277777777777772</v>
      </c>
      <c r="V63" s="186">
        <v>0.87</v>
      </c>
      <c r="W63" s="186">
        <v>0.91100000000000003</v>
      </c>
      <c r="X63" s="186">
        <v>0.96</v>
      </c>
      <c r="Y63" s="186">
        <v>0.92500000000000004</v>
      </c>
      <c r="Z63" s="186">
        <v>0.95</v>
      </c>
      <c r="AA63" s="186">
        <v>1</v>
      </c>
      <c r="AB63" s="186">
        <v>0.92</v>
      </c>
      <c r="AC63" s="186">
        <v>0.91666664123535158</v>
      </c>
      <c r="AD63" s="185">
        <f t="shared" si="10"/>
        <v>0.94787743824203508</v>
      </c>
    </row>
    <row r="64" spans="15:30">
      <c r="O64" s="301"/>
      <c r="P64" s="318" t="s">
        <v>99</v>
      </c>
      <c r="Q64" s="319"/>
      <c r="R64" s="187">
        <v>0.86455180615430349</v>
      </c>
      <c r="S64" s="187">
        <v>0.8500658327847268</v>
      </c>
      <c r="T64" s="187">
        <v>0.82477294080801755</v>
      </c>
      <c r="U64" s="187">
        <v>0.8383252818035426</v>
      </c>
      <c r="V64" s="187">
        <v>0.8485990338164251</v>
      </c>
      <c r="W64" s="187">
        <v>0.80055072463768118</v>
      </c>
      <c r="X64" s="187">
        <v>0.83579710144927533</v>
      </c>
      <c r="Y64" s="187">
        <v>0.80365700483091795</v>
      </c>
      <c r="Z64" s="187">
        <v>0.81864734299516928</v>
      </c>
      <c r="AA64" s="187">
        <v>0.82125603864734309</v>
      </c>
      <c r="AB64" s="187">
        <v>0.83579710144927544</v>
      </c>
      <c r="AC64" s="187">
        <v>0.80691911352893853</v>
      </c>
      <c r="AD64" s="187">
        <f t="shared" si="10"/>
        <v>0.8290782769088012</v>
      </c>
    </row>
    <row r="66" spans="15:30">
      <c r="O66" s="300" t="s">
        <v>118</v>
      </c>
      <c r="P66" s="318" t="s">
        <v>96</v>
      </c>
      <c r="Q66" s="319"/>
      <c r="R66" s="183">
        <v>42370</v>
      </c>
      <c r="S66" s="183">
        <v>42401</v>
      </c>
      <c r="T66" s="183">
        <v>42430</v>
      </c>
      <c r="U66" s="183">
        <v>42461</v>
      </c>
      <c r="V66" s="183">
        <v>42491</v>
      </c>
      <c r="W66" s="183">
        <v>42522</v>
      </c>
      <c r="X66" s="183">
        <v>42552</v>
      </c>
      <c r="Y66" s="183">
        <v>42583</v>
      </c>
      <c r="Z66" s="183">
        <v>42614</v>
      </c>
      <c r="AA66" s="183">
        <v>42644</v>
      </c>
      <c r="AB66" s="183">
        <v>42675</v>
      </c>
      <c r="AC66" s="183">
        <v>42705</v>
      </c>
      <c r="AD66" s="184" t="s">
        <v>4</v>
      </c>
    </row>
    <row r="67" spans="15:30" ht="15" customHeight="1">
      <c r="O67" s="301"/>
      <c r="P67" s="167" t="s">
        <v>101</v>
      </c>
      <c r="Q67" s="168"/>
      <c r="R67" s="185"/>
      <c r="S67" s="185">
        <v>1</v>
      </c>
      <c r="T67" s="185">
        <v>1</v>
      </c>
      <c r="U67" s="185">
        <v>1</v>
      </c>
      <c r="V67" s="185">
        <v>1</v>
      </c>
      <c r="W67" s="185">
        <v>1</v>
      </c>
      <c r="X67" s="185">
        <v>1</v>
      </c>
      <c r="Y67" s="185">
        <v>1</v>
      </c>
      <c r="Z67" s="185">
        <v>1</v>
      </c>
      <c r="AA67" s="185">
        <v>1</v>
      </c>
      <c r="AB67" s="185">
        <v>1</v>
      </c>
      <c r="AC67" s="185">
        <v>1</v>
      </c>
      <c r="AD67" s="185">
        <f t="shared" ref="AD67:AD78" si="11">AVERAGE(R67:AC67)</f>
        <v>1</v>
      </c>
    </row>
    <row r="68" spans="15:30" ht="15.75">
      <c r="O68" s="301"/>
      <c r="P68" s="167" t="s">
        <v>2</v>
      </c>
      <c r="Q68" s="168"/>
      <c r="R68" s="185">
        <v>0.7742</v>
      </c>
      <c r="S68" s="185">
        <v>0.71938775510204078</v>
      </c>
      <c r="T68" s="185">
        <v>0.66820000000000002</v>
      </c>
      <c r="U68" s="185">
        <v>0.69047619047619047</v>
      </c>
      <c r="V68" s="185">
        <v>0.80938416422287385</v>
      </c>
      <c r="W68" s="185">
        <v>0.76060000000000005</v>
      </c>
      <c r="X68" s="185">
        <v>0.66568914956011727</v>
      </c>
      <c r="Y68" s="185">
        <v>0.74193548387096775</v>
      </c>
      <c r="Z68" s="185">
        <v>0.81515151515151518</v>
      </c>
      <c r="AA68" s="185">
        <v>0.85923753665689151</v>
      </c>
      <c r="AB68" s="185">
        <v>0.86969696969696975</v>
      </c>
      <c r="AC68" s="185">
        <v>0.88440860215053763</v>
      </c>
      <c r="AD68" s="185">
        <f t="shared" si="11"/>
        <v>0.77153061390734212</v>
      </c>
    </row>
    <row r="69" spans="15:30" ht="15.75">
      <c r="O69" s="301"/>
      <c r="P69" s="167" t="s">
        <v>102</v>
      </c>
      <c r="Q69" s="168"/>
      <c r="R69" s="185"/>
      <c r="S69" s="185"/>
      <c r="T69" s="185"/>
      <c r="U69" s="185"/>
      <c r="V69" s="185"/>
      <c r="W69" s="185"/>
      <c r="X69" s="185"/>
      <c r="Y69" s="185"/>
      <c r="Z69" s="185"/>
      <c r="AA69" s="185">
        <v>1</v>
      </c>
      <c r="AB69" s="185">
        <v>1</v>
      </c>
      <c r="AC69" s="185">
        <v>1</v>
      </c>
      <c r="AD69" s="185">
        <f t="shared" si="11"/>
        <v>1</v>
      </c>
    </row>
    <row r="70" spans="15:30" ht="15.75">
      <c r="O70" s="301"/>
      <c r="P70" s="167" t="s">
        <v>55</v>
      </c>
      <c r="Q70" s="168"/>
      <c r="R70" s="185">
        <v>0.94950000000000001</v>
      </c>
      <c r="S70" s="185">
        <v>0.90217391304347827</v>
      </c>
      <c r="T70" s="185">
        <v>0.9849</v>
      </c>
      <c r="U70" s="185">
        <v>0.94</v>
      </c>
      <c r="V70" s="185">
        <v>0.98064516129032253</v>
      </c>
      <c r="W70" s="185">
        <v>0.93330000000000002</v>
      </c>
      <c r="X70" s="185">
        <v>0.93778801843317972</v>
      </c>
      <c r="Y70" s="185">
        <v>0.98156682027649766</v>
      </c>
      <c r="Z70" s="185">
        <v>0.97619047619047616</v>
      </c>
      <c r="AA70" s="185">
        <v>0.86866359447004604</v>
      </c>
      <c r="AB70" s="185">
        <v>0.89761904761904765</v>
      </c>
      <c r="AC70" s="185">
        <v>0.967741935483871</v>
      </c>
      <c r="AD70" s="185">
        <f t="shared" si="11"/>
        <v>0.94334074723390982</v>
      </c>
    </row>
    <row r="71" spans="15:30" ht="15.75">
      <c r="O71" s="301"/>
      <c r="P71" s="167" t="s">
        <v>103</v>
      </c>
      <c r="Q71" s="168"/>
      <c r="R71" s="185"/>
      <c r="S71" s="185"/>
      <c r="T71" s="185"/>
      <c r="U71" s="185"/>
      <c r="V71" s="185"/>
      <c r="W71" s="185"/>
      <c r="X71" s="185">
        <v>1</v>
      </c>
      <c r="Y71" s="185">
        <v>1</v>
      </c>
      <c r="Z71" s="185">
        <v>1</v>
      </c>
      <c r="AA71" s="185">
        <v>0.67741935483870963</v>
      </c>
      <c r="AB71" s="185">
        <v>1</v>
      </c>
      <c r="AC71" s="185">
        <v>1</v>
      </c>
      <c r="AD71" s="185">
        <f t="shared" si="11"/>
        <v>0.94623655913978499</v>
      </c>
    </row>
    <row r="72" spans="15:30" ht="15.75">
      <c r="O72" s="301"/>
      <c r="P72" s="167" t="s">
        <v>104</v>
      </c>
      <c r="Q72" s="168"/>
      <c r="R72" s="185"/>
      <c r="S72" s="185"/>
      <c r="T72" s="185">
        <v>1</v>
      </c>
      <c r="U72" s="185">
        <v>1</v>
      </c>
      <c r="V72" s="185">
        <v>1</v>
      </c>
      <c r="W72" s="185">
        <v>1</v>
      </c>
      <c r="X72" s="185">
        <v>1</v>
      </c>
      <c r="Y72" s="185">
        <v>1</v>
      </c>
      <c r="Z72" s="185">
        <v>1</v>
      </c>
      <c r="AA72" s="185">
        <v>1</v>
      </c>
      <c r="AB72" s="185">
        <v>1</v>
      </c>
      <c r="AC72" s="185">
        <v>0.88172043010752688</v>
      </c>
      <c r="AD72" s="185">
        <f t="shared" si="11"/>
        <v>0.98817204301075257</v>
      </c>
    </row>
    <row r="73" spans="15:30" ht="15.75">
      <c r="O73" s="301"/>
      <c r="P73" s="167" t="s">
        <v>119</v>
      </c>
      <c r="Q73" s="168"/>
      <c r="R73" s="185">
        <v>0.98709999999999998</v>
      </c>
      <c r="S73" s="185">
        <v>0.7857142857142857</v>
      </c>
      <c r="T73" s="185">
        <v>0.99460000000000004</v>
      </c>
      <c r="U73" s="185">
        <v>0.97777777777777775</v>
      </c>
      <c r="V73" s="185">
        <v>0.91935483870967738</v>
      </c>
      <c r="W73" s="185">
        <v>0.91669999999999996</v>
      </c>
      <c r="X73" s="185">
        <v>0.94354838709677424</v>
      </c>
      <c r="Y73" s="185">
        <v>1</v>
      </c>
      <c r="Z73" s="185">
        <v>0.94333333333333336</v>
      </c>
      <c r="AA73" s="185">
        <v>0.95014662756598245</v>
      </c>
      <c r="AB73" s="185">
        <v>0.96969696969696972</v>
      </c>
      <c r="AC73" s="185">
        <v>0.99706744868035191</v>
      </c>
      <c r="AD73" s="185">
        <f t="shared" si="11"/>
        <v>0.94875330571459582</v>
      </c>
    </row>
    <row r="74" spans="15:30" ht="15.75">
      <c r="O74" s="301"/>
      <c r="P74" s="167" t="s">
        <v>106</v>
      </c>
      <c r="Q74" s="168"/>
      <c r="R74" s="185">
        <v>0.58989999999999998</v>
      </c>
      <c r="S74" s="185">
        <v>0.7857142857142857</v>
      </c>
      <c r="T74" s="185">
        <v>0.89400000000000002</v>
      </c>
      <c r="U74" s="185">
        <v>0.90476190476190477</v>
      </c>
      <c r="V74" s="185">
        <v>0.89400921658986177</v>
      </c>
      <c r="W74" s="185">
        <v>0.84760000000000002</v>
      </c>
      <c r="X74" s="185">
        <v>0.89400921658986177</v>
      </c>
      <c r="Y74" s="185">
        <v>1</v>
      </c>
      <c r="Z74" s="185">
        <v>0.89523809523809528</v>
      </c>
      <c r="AA74" s="185">
        <v>0.8018433179723502</v>
      </c>
      <c r="AB74" s="185">
        <v>0.63809523809523805</v>
      </c>
      <c r="AC74" s="185">
        <v>0.69124423963133641</v>
      </c>
      <c r="AD74" s="185">
        <f t="shared" si="11"/>
        <v>0.81970129288274451</v>
      </c>
    </row>
    <row r="75" spans="15:30" ht="15.75">
      <c r="O75" s="301"/>
      <c r="P75" s="167" t="s">
        <v>107</v>
      </c>
      <c r="Q75" s="168"/>
      <c r="R75" s="185">
        <v>0.9839</v>
      </c>
      <c r="S75" s="185">
        <v>1</v>
      </c>
      <c r="T75" s="185">
        <v>1</v>
      </c>
      <c r="U75" s="185">
        <v>1</v>
      </c>
      <c r="V75" s="185">
        <v>0.95161290322580649</v>
      </c>
      <c r="W75" s="185">
        <v>1</v>
      </c>
      <c r="X75" s="185">
        <v>1</v>
      </c>
      <c r="Y75" s="185">
        <v>1</v>
      </c>
      <c r="Z75" s="185">
        <v>1</v>
      </c>
      <c r="AA75" s="185">
        <v>1</v>
      </c>
      <c r="AB75" s="185">
        <v>1</v>
      </c>
      <c r="AC75" s="185">
        <v>1</v>
      </c>
      <c r="AD75" s="185">
        <f t="shared" si="11"/>
        <v>0.99462607526881719</v>
      </c>
    </row>
    <row r="76" spans="15:30" ht="15.75">
      <c r="O76" s="301"/>
      <c r="P76" s="167" t="s">
        <v>109</v>
      </c>
      <c r="Q76" s="168"/>
      <c r="R76" s="185">
        <v>0.79179999999999995</v>
      </c>
      <c r="S76" s="185">
        <v>0.97727272727272729</v>
      </c>
      <c r="T76" s="185">
        <v>0.95889999999999997</v>
      </c>
      <c r="U76" s="185">
        <v>0.96060606060606057</v>
      </c>
      <c r="V76" s="185">
        <v>0.95894428152492672</v>
      </c>
      <c r="W76" s="185">
        <v>0.997</v>
      </c>
      <c r="X76" s="185">
        <v>0.91495601173020524</v>
      </c>
      <c r="Y76" s="185">
        <v>0.90615835777126097</v>
      </c>
      <c r="Z76" s="185">
        <v>0.98484848484848486</v>
      </c>
      <c r="AA76" s="185">
        <v>1</v>
      </c>
      <c r="AB76" s="185">
        <v>0.98333333333333328</v>
      </c>
      <c r="AC76" s="185">
        <v>1</v>
      </c>
      <c r="AD76" s="185">
        <f t="shared" si="11"/>
        <v>0.95281827142391651</v>
      </c>
    </row>
    <row r="77" spans="15:30" ht="15.75">
      <c r="O77" s="301"/>
      <c r="P77" s="167" t="s">
        <v>110</v>
      </c>
      <c r="Q77" s="168"/>
      <c r="R77" s="185">
        <v>0.77929999999999999</v>
      </c>
      <c r="S77" s="185">
        <v>0.73872180451127822</v>
      </c>
      <c r="T77" s="185">
        <v>0.80479999999999996</v>
      </c>
      <c r="U77" s="185">
        <v>0.7807017543859649</v>
      </c>
      <c r="V77" s="185">
        <v>0.73174872665534807</v>
      </c>
      <c r="W77" s="185">
        <v>0.74909999999999999</v>
      </c>
      <c r="X77" s="185">
        <v>0.78268251273344647</v>
      </c>
      <c r="Y77" s="185">
        <v>0.81154499151103565</v>
      </c>
      <c r="Z77" s="185">
        <v>0.82807017543859651</v>
      </c>
      <c r="AA77" s="185">
        <v>0.76230899830220711</v>
      </c>
      <c r="AB77" s="185">
        <v>0.80701754385964908</v>
      </c>
      <c r="AC77" s="185">
        <v>0.70797962648556878</v>
      </c>
      <c r="AD77" s="185">
        <f t="shared" si="11"/>
        <v>0.77366467782359127</v>
      </c>
    </row>
    <row r="78" spans="15:30" ht="15.75">
      <c r="O78" s="301"/>
      <c r="P78" s="167" t="s">
        <v>111</v>
      </c>
      <c r="Q78" s="168"/>
      <c r="R78" s="185">
        <v>0.82210000000000005</v>
      </c>
      <c r="S78" s="185">
        <v>0.83203125</v>
      </c>
      <c r="T78" s="185">
        <v>0.8236</v>
      </c>
      <c r="U78" s="185">
        <v>0.81822916666666667</v>
      </c>
      <c r="V78" s="185">
        <v>0.85735887096774188</v>
      </c>
      <c r="W78" s="185">
        <v>0.85519999999999996</v>
      </c>
      <c r="X78" s="185">
        <v>0.81905241935483875</v>
      </c>
      <c r="Y78" s="185">
        <v>0.77570564516129037</v>
      </c>
      <c r="Z78" s="185">
        <v>0.76093750000000004</v>
      </c>
      <c r="AA78" s="185">
        <v>0.73982020095187728</v>
      </c>
      <c r="AB78" s="185">
        <v>0.76721311475409837</v>
      </c>
      <c r="AC78" s="185">
        <v>0.76467477525118988</v>
      </c>
      <c r="AD78" s="185">
        <f t="shared" si="11"/>
        <v>0.80299357859230858</v>
      </c>
    </row>
    <row r="79" spans="15:30" ht="15.75">
      <c r="O79" s="301"/>
      <c r="P79" s="167" t="s">
        <v>112</v>
      </c>
      <c r="Q79" s="168"/>
      <c r="R79" s="185">
        <v>0.93830000000000002</v>
      </c>
      <c r="S79" s="185">
        <v>0.9425</v>
      </c>
      <c r="T79" s="185">
        <v>0.98599999999999999</v>
      </c>
      <c r="U79" s="185">
        <v>0.9956521739130435</v>
      </c>
      <c r="V79" s="185">
        <v>0.92145862552594671</v>
      </c>
      <c r="W79" s="185">
        <v>1</v>
      </c>
      <c r="X79" s="185">
        <v>0.97896213183730718</v>
      </c>
      <c r="Y79" s="185">
        <v>1</v>
      </c>
      <c r="Z79" s="185">
        <v>0.9695652173913043</v>
      </c>
      <c r="AA79" s="185">
        <v>0.90603085553997198</v>
      </c>
      <c r="AB79" s="185">
        <v>0.85652173913043483</v>
      </c>
      <c r="AC79" s="185">
        <v>0.94109396914445997</v>
      </c>
      <c r="AD79" s="185">
        <f>AVERAGE(S79:AC79)</f>
        <v>0.95434406477113332</v>
      </c>
    </row>
    <row r="80" spans="15:30" ht="15.75" customHeight="1">
      <c r="O80" s="301"/>
      <c r="P80" s="167" t="s">
        <v>113</v>
      </c>
      <c r="Q80" s="168"/>
      <c r="R80" s="185">
        <v>1</v>
      </c>
      <c r="S80" s="185">
        <v>0.9821428571428571</v>
      </c>
      <c r="T80" s="185">
        <v>0.9839</v>
      </c>
      <c r="U80" s="185">
        <v>0.98333333333333328</v>
      </c>
      <c r="V80" s="185">
        <v>0.66129032258064513</v>
      </c>
      <c r="W80" s="185">
        <v>0.5</v>
      </c>
      <c r="X80" s="185">
        <v>0.5</v>
      </c>
      <c r="Y80" s="185">
        <v>0.5</v>
      </c>
      <c r="Z80" s="185">
        <v>0.5</v>
      </c>
      <c r="AA80" s="185">
        <v>0.5</v>
      </c>
      <c r="AB80" s="185">
        <v>0.45</v>
      </c>
      <c r="AC80" s="185">
        <v>0.5</v>
      </c>
      <c r="AD80" s="185">
        <f>AVERAGE(T80:AC80)</f>
        <v>0.60785236559139788</v>
      </c>
    </row>
    <row r="81" spans="15:30" ht="15.75" customHeight="1">
      <c r="O81" s="301"/>
      <c r="P81" s="167" t="s">
        <v>120</v>
      </c>
      <c r="Q81" s="168"/>
      <c r="R81" s="185">
        <v>1</v>
      </c>
      <c r="S81" s="185">
        <v>1</v>
      </c>
      <c r="T81" s="185">
        <v>1</v>
      </c>
      <c r="U81" s="185">
        <v>1</v>
      </c>
      <c r="V81" s="185">
        <v>1</v>
      </c>
      <c r="W81" s="185">
        <v>1</v>
      </c>
      <c r="X81" s="185">
        <v>1</v>
      </c>
      <c r="Y81" s="185">
        <v>1</v>
      </c>
      <c r="Z81" s="185">
        <v>1</v>
      </c>
      <c r="AA81" s="185">
        <v>0.75806451612903225</v>
      </c>
      <c r="AB81" s="185">
        <v>0.98333333333333328</v>
      </c>
      <c r="AC81" s="185">
        <v>0.93548387096774188</v>
      </c>
      <c r="AD81" s="185">
        <f>AVERAGE(X81:AC81)</f>
        <v>0.94614695340501787</v>
      </c>
    </row>
    <row r="82" spans="15:30" ht="15.75" customHeight="1">
      <c r="O82" s="301"/>
      <c r="P82" s="167" t="s">
        <v>3</v>
      </c>
      <c r="Q82" s="168"/>
      <c r="R82" s="185">
        <v>0.97670000000000001</v>
      </c>
      <c r="S82" s="185">
        <v>0.96230158730158732</v>
      </c>
      <c r="T82" s="185">
        <v>0.99819999999999998</v>
      </c>
      <c r="U82" s="185">
        <v>0.96481481481481479</v>
      </c>
      <c r="V82" s="185">
        <v>0.94444444444444442</v>
      </c>
      <c r="W82" s="185">
        <v>0.97040000000000004</v>
      </c>
      <c r="X82" s="185">
        <v>0.95340501792114696</v>
      </c>
      <c r="Y82" s="185">
        <v>0.98745519713261654</v>
      </c>
      <c r="Z82" s="185">
        <v>1</v>
      </c>
      <c r="AA82" s="185">
        <v>0.978494623655914</v>
      </c>
      <c r="AB82" s="185">
        <v>0.95925925925925926</v>
      </c>
      <c r="AC82" s="185">
        <v>0.99820788530465954</v>
      </c>
      <c r="AD82" s="185">
        <f>AVERAGE(AA82:AC82)</f>
        <v>0.97865392273994434</v>
      </c>
    </row>
    <row r="83" spans="15:30" ht="15.75" customHeight="1">
      <c r="O83" s="301"/>
      <c r="P83" s="318" t="s">
        <v>99</v>
      </c>
      <c r="Q83" s="319"/>
      <c r="R83" s="187">
        <v>0.86243621621621624</v>
      </c>
      <c r="S83" s="187">
        <v>0.86954323308270676</v>
      </c>
      <c r="T83" s="187">
        <v>0.90003645833333334</v>
      </c>
      <c r="U83" s="187">
        <v>0.88654033041788149</v>
      </c>
      <c r="V83" s="187">
        <v>0.88545095457537859</v>
      </c>
      <c r="W83" s="187">
        <v>0.89132448979591827</v>
      </c>
      <c r="X83" s="187">
        <v>0.87277814351547067</v>
      </c>
      <c r="Y83" s="187">
        <v>0.88117182356813684</v>
      </c>
      <c r="Z83" s="187">
        <v>0.87646258503401353</v>
      </c>
      <c r="AA83" s="187">
        <v>0.86081242532855429</v>
      </c>
      <c r="AB83" s="187">
        <v>0.86604938271604925</v>
      </c>
      <c r="AC83" s="187">
        <v>0.87646796491749668</v>
      </c>
      <c r="AD83" s="187">
        <f>AVERAGE(R83:AC83)</f>
        <v>0.87742283395842968</v>
      </c>
    </row>
    <row r="84" spans="15:30" ht="15.75" customHeight="1"/>
    <row r="85" spans="15:30" ht="15.75" customHeight="1">
      <c r="O85" s="300" t="s">
        <v>121</v>
      </c>
      <c r="P85" s="318" t="s">
        <v>96</v>
      </c>
      <c r="Q85" s="319"/>
      <c r="R85" s="183">
        <v>42005</v>
      </c>
      <c r="S85" s="183">
        <v>42036</v>
      </c>
      <c r="T85" s="183">
        <v>42064</v>
      </c>
      <c r="U85" s="183">
        <v>42095</v>
      </c>
      <c r="V85" s="183">
        <v>42125</v>
      </c>
      <c r="W85" s="183">
        <v>42156</v>
      </c>
      <c r="X85" s="183">
        <v>42186</v>
      </c>
      <c r="Y85" s="183">
        <v>42217</v>
      </c>
      <c r="Z85" s="183">
        <v>42248</v>
      </c>
      <c r="AA85" s="183">
        <v>42278</v>
      </c>
      <c r="AB85" s="183">
        <v>42309</v>
      </c>
      <c r="AC85" s="183">
        <v>42339</v>
      </c>
      <c r="AD85" s="184" t="s">
        <v>4</v>
      </c>
    </row>
    <row r="86" spans="15:30" ht="15.75" customHeight="1">
      <c r="O86" s="301"/>
      <c r="P86" s="167" t="s">
        <v>2</v>
      </c>
      <c r="Q86" s="168"/>
      <c r="R86" s="185">
        <v>0.70506912442396308</v>
      </c>
      <c r="S86" s="185">
        <v>0.84689999999999999</v>
      </c>
      <c r="T86" s="185">
        <v>0.76959999999999995</v>
      </c>
      <c r="U86" s="185">
        <v>0.71</v>
      </c>
      <c r="V86" s="185">
        <v>0.71430000000000005</v>
      </c>
      <c r="W86" s="185">
        <v>0.57619047619047614</v>
      </c>
      <c r="X86" s="185">
        <v>0.56679999999999997</v>
      </c>
      <c r="Y86" s="185">
        <v>0.57140000000000002</v>
      </c>
      <c r="Z86" s="185">
        <v>0.57140000000000002</v>
      </c>
      <c r="AA86" s="185">
        <v>0.56221198156682028</v>
      </c>
      <c r="AB86" s="185">
        <v>0.74760000000000004</v>
      </c>
      <c r="AC86" s="185">
        <v>0.80179999999999996</v>
      </c>
      <c r="AD86" s="185">
        <f t="shared" ref="AD86:AD98" si="12">AVERAGE(R86:AC86)</f>
        <v>0.67860596518177152</v>
      </c>
    </row>
    <row r="87" spans="15:30" ht="15.75">
      <c r="O87" s="301"/>
      <c r="P87" s="167" t="s">
        <v>122</v>
      </c>
      <c r="Q87" s="168"/>
      <c r="R87" s="185">
        <v>0.9838709677419355</v>
      </c>
      <c r="S87" s="185">
        <v>0.97189999999999999</v>
      </c>
      <c r="T87" s="185">
        <v>0.97240000000000004</v>
      </c>
      <c r="U87" s="185">
        <v>0.94520000000000004</v>
      </c>
      <c r="V87" s="185">
        <v>0.97240000000000004</v>
      </c>
      <c r="W87" s="185">
        <v>0.98809523809523814</v>
      </c>
      <c r="X87" s="185">
        <v>1</v>
      </c>
      <c r="Y87" s="185">
        <v>0.99309999999999998</v>
      </c>
      <c r="Z87" s="185">
        <v>1</v>
      </c>
      <c r="AA87" s="185">
        <v>0.90322580645161288</v>
      </c>
      <c r="AB87" s="185">
        <v>0.90290000000000004</v>
      </c>
      <c r="AC87" s="185">
        <v>0.91869999999999996</v>
      </c>
      <c r="AD87" s="185">
        <f t="shared" si="12"/>
        <v>0.96264933435739886</v>
      </c>
    </row>
    <row r="88" spans="15:30" ht="15.75">
      <c r="O88" s="301"/>
      <c r="P88" s="167" t="s">
        <v>123</v>
      </c>
      <c r="Q88" s="168"/>
      <c r="R88" s="185">
        <v>0.99354838709677418</v>
      </c>
      <c r="S88" s="185">
        <v>1</v>
      </c>
      <c r="T88" s="185">
        <v>1</v>
      </c>
      <c r="U88" s="185">
        <v>0.99329999999999996</v>
      </c>
      <c r="V88" s="185">
        <v>0.81940000000000002</v>
      </c>
      <c r="W88" s="185">
        <v>0.8</v>
      </c>
      <c r="X88" s="185">
        <v>0.7742</v>
      </c>
      <c r="Y88" s="185">
        <v>0.73550000000000004</v>
      </c>
      <c r="Z88" s="185">
        <v>0.66</v>
      </c>
      <c r="AA88" s="185">
        <v>0.85161290322580641</v>
      </c>
      <c r="AB88" s="185">
        <v>0.96</v>
      </c>
      <c r="AC88" s="185">
        <v>0.79349999999999998</v>
      </c>
      <c r="AD88" s="185">
        <f t="shared" si="12"/>
        <v>0.86508844086021497</v>
      </c>
    </row>
    <row r="89" spans="15:30" ht="15.75">
      <c r="O89" s="301"/>
      <c r="P89" s="167" t="s">
        <v>106</v>
      </c>
      <c r="Q89" s="168"/>
      <c r="R89" s="185">
        <v>0.61290322580645162</v>
      </c>
      <c r="S89" s="185">
        <v>0.98209999999999997</v>
      </c>
      <c r="T89" s="185">
        <v>0.8871</v>
      </c>
      <c r="U89" s="185">
        <v>0.73329999999999995</v>
      </c>
      <c r="V89" s="185">
        <v>1</v>
      </c>
      <c r="W89" s="185">
        <v>1</v>
      </c>
      <c r="X89" s="185">
        <v>0.8548</v>
      </c>
      <c r="Y89" s="185">
        <v>0.8548</v>
      </c>
      <c r="Z89" s="185">
        <v>0.48330000000000001</v>
      </c>
      <c r="AA89" s="185">
        <v>0.38709677419354838</v>
      </c>
      <c r="AB89" s="185">
        <v>0.85240000000000005</v>
      </c>
      <c r="AC89" s="185">
        <v>0.57599999999999996</v>
      </c>
      <c r="AD89" s="185">
        <f t="shared" si="12"/>
        <v>0.76864999999999994</v>
      </c>
    </row>
    <row r="90" spans="15:30" ht="15.75">
      <c r="O90" s="301"/>
      <c r="P90" s="167" t="s">
        <v>107</v>
      </c>
      <c r="Q90" s="168"/>
      <c r="R90" s="185">
        <v>1</v>
      </c>
      <c r="S90" s="185">
        <v>1</v>
      </c>
      <c r="T90" s="185">
        <v>1</v>
      </c>
      <c r="U90" s="185">
        <v>1</v>
      </c>
      <c r="V90" s="185">
        <v>1</v>
      </c>
      <c r="W90" s="185">
        <v>1</v>
      </c>
      <c r="X90" s="185">
        <v>1</v>
      </c>
      <c r="Y90" s="185">
        <v>0.95699999999999996</v>
      </c>
      <c r="Z90" s="185">
        <v>1</v>
      </c>
      <c r="AA90" s="185">
        <v>0.99354838709677418</v>
      </c>
      <c r="AB90" s="185">
        <v>1</v>
      </c>
      <c r="AC90" s="185">
        <v>1</v>
      </c>
      <c r="AD90" s="185">
        <f t="shared" si="12"/>
        <v>0.99587903225806462</v>
      </c>
    </row>
    <row r="91" spans="15:30" ht="15.75">
      <c r="O91" s="301"/>
      <c r="P91" s="167" t="s">
        <v>109</v>
      </c>
      <c r="Q91" s="168"/>
      <c r="R91" s="185">
        <v>0.875</v>
      </c>
      <c r="S91" s="185">
        <v>0.84179999999999999</v>
      </c>
      <c r="T91" s="185">
        <v>0.85709999999999997</v>
      </c>
      <c r="U91" s="185">
        <v>0.94289999999999996</v>
      </c>
      <c r="V91" s="185">
        <v>0.82489999999999997</v>
      </c>
      <c r="W91" s="185">
        <v>0.98571428571428577</v>
      </c>
      <c r="X91" s="185">
        <v>1</v>
      </c>
      <c r="Y91" s="185">
        <v>1</v>
      </c>
      <c r="Z91" s="185">
        <v>0.98570000000000002</v>
      </c>
      <c r="AA91" s="185">
        <v>0.7695852534562212</v>
      </c>
      <c r="AB91" s="185">
        <v>0.66669999999999996</v>
      </c>
      <c r="AC91" s="185">
        <v>0.86799999999999999</v>
      </c>
      <c r="AD91" s="185">
        <f t="shared" si="12"/>
        <v>0.88478329493087549</v>
      </c>
    </row>
    <row r="92" spans="15:30" ht="15.75">
      <c r="O92" s="301"/>
      <c r="P92" s="167" t="s">
        <v>110</v>
      </c>
      <c r="Q92" s="168"/>
      <c r="R92" s="185">
        <v>0.75483870967741939</v>
      </c>
      <c r="S92" s="185">
        <v>0.77139999999999997</v>
      </c>
      <c r="T92" s="185">
        <v>0.70320000000000005</v>
      </c>
      <c r="U92" s="185">
        <v>0.76670000000000005</v>
      </c>
      <c r="V92" s="185">
        <v>0.76129999999999998</v>
      </c>
      <c r="W92" s="185">
        <v>0.66</v>
      </c>
      <c r="X92" s="185">
        <v>0.6</v>
      </c>
      <c r="Y92" s="185">
        <v>0.68389999999999995</v>
      </c>
      <c r="Z92" s="185">
        <v>0.77500000000000002</v>
      </c>
      <c r="AA92" s="185">
        <v>0.72983870967741937</v>
      </c>
      <c r="AB92" s="185">
        <v>0.88770000000000004</v>
      </c>
      <c r="AC92" s="185">
        <v>0.73680000000000001</v>
      </c>
      <c r="AD92" s="185">
        <f t="shared" si="12"/>
        <v>0.73588978494623658</v>
      </c>
    </row>
    <row r="93" spans="15:30" ht="15.75">
      <c r="O93" s="301"/>
      <c r="P93" s="167" t="s">
        <v>111</v>
      </c>
      <c r="Q93" s="168"/>
      <c r="R93" s="185">
        <v>0.88140417457305498</v>
      </c>
      <c r="S93" s="185">
        <v>0.86829999999999996</v>
      </c>
      <c r="T93" s="185">
        <v>0.83199999999999996</v>
      </c>
      <c r="U93" s="185">
        <v>0.83779999999999999</v>
      </c>
      <c r="V93" s="185">
        <v>0.85729999999999995</v>
      </c>
      <c r="W93" s="185">
        <v>0.87762557077625569</v>
      </c>
      <c r="X93" s="185">
        <v>0.84930000000000005</v>
      </c>
      <c r="Y93" s="185">
        <v>0.8347</v>
      </c>
      <c r="Z93" s="185">
        <v>0.82050000000000001</v>
      </c>
      <c r="AA93" s="185">
        <v>0.81219619973486523</v>
      </c>
      <c r="AB93" s="185">
        <v>0.80549999999999999</v>
      </c>
      <c r="AC93" s="185">
        <v>0.8014</v>
      </c>
      <c r="AD93" s="185">
        <f t="shared" si="12"/>
        <v>0.83983549542368119</v>
      </c>
    </row>
    <row r="94" spans="15:30" ht="15.75" customHeight="1">
      <c r="O94" s="301"/>
      <c r="P94" s="167" t="s">
        <v>112</v>
      </c>
      <c r="R94" s="185"/>
      <c r="S94" s="185"/>
      <c r="T94" s="185"/>
      <c r="U94" s="185"/>
      <c r="V94" s="185"/>
      <c r="W94" s="185"/>
      <c r="X94" s="185"/>
      <c r="Y94" s="185"/>
      <c r="Z94" s="185"/>
      <c r="AA94" s="185"/>
      <c r="AB94" s="185">
        <v>1</v>
      </c>
      <c r="AC94" s="185">
        <v>0.85970000000000002</v>
      </c>
      <c r="AD94" s="185">
        <f t="shared" si="12"/>
        <v>0.92985000000000007</v>
      </c>
    </row>
    <row r="95" spans="15:30" ht="15.75" customHeight="1">
      <c r="O95" s="301"/>
      <c r="P95" s="167" t="s">
        <v>124</v>
      </c>
      <c r="Q95" s="168"/>
      <c r="R95" s="185">
        <v>0.65591397849462363</v>
      </c>
      <c r="S95" s="185">
        <v>0.66669999999999996</v>
      </c>
      <c r="T95" s="185">
        <v>0.55910000000000004</v>
      </c>
      <c r="U95" s="185">
        <v>0.4667</v>
      </c>
      <c r="V95" s="185">
        <v>0.31180000000000002</v>
      </c>
      <c r="W95" s="185">
        <v>0.66666666666666663</v>
      </c>
      <c r="X95" s="185">
        <v>0.60219999999999996</v>
      </c>
      <c r="Y95" s="185">
        <v>0.66669999999999996</v>
      </c>
      <c r="Z95" s="185">
        <v>0.66669999999999996</v>
      </c>
      <c r="AA95" s="185">
        <v>0.87096774193548387</v>
      </c>
      <c r="AB95" s="185">
        <v>0.91669999999999996</v>
      </c>
      <c r="AC95" s="185">
        <v>1</v>
      </c>
      <c r="AD95" s="185">
        <f t="shared" si="12"/>
        <v>0.670845698924731</v>
      </c>
    </row>
    <row r="96" spans="15:30" ht="15.75" customHeight="1">
      <c r="O96" s="301"/>
      <c r="P96" s="167" t="s">
        <v>120</v>
      </c>
      <c r="Q96" s="168"/>
      <c r="R96" s="185">
        <v>1</v>
      </c>
      <c r="S96" s="185">
        <v>0.53569999999999995</v>
      </c>
      <c r="T96" s="185">
        <v>0.2903</v>
      </c>
      <c r="U96" s="185">
        <v>0.93</v>
      </c>
      <c r="V96" s="185">
        <v>1</v>
      </c>
      <c r="W96" s="185">
        <v>1</v>
      </c>
      <c r="X96" s="185">
        <v>1</v>
      </c>
      <c r="Y96" s="185">
        <v>1</v>
      </c>
      <c r="Z96" s="185">
        <v>0.9667</v>
      </c>
      <c r="AA96" s="185">
        <v>1</v>
      </c>
      <c r="AB96" s="185">
        <v>1</v>
      </c>
      <c r="AC96" s="185">
        <v>1</v>
      </c>
      <c r="AD96" s="185">
        <f t="shared" si="12"/>
        <v>0.89355833333333334</v>
      </c>
    </row>
    <row r="97" spans="15:30" ht="15.75" customHeight="1">
      <c r="O97" s="301"/>
      <c r="P97" s="167" t="s">
        <v>3</v>
      </c>
      <c r="Q97" s="168"/>
      <c r="R97" s="185">
        <v>0.92096774193548392</v>
      </c>
      <c r="S97" s="185">
        <v>0.84919999999999995</v>
      </c>
      <c r="T97" s="185">
        <v>0.91759999999999997</v>
      </c>
      <c r="U97" s="185">
        <v>1</v>
      </c>
      <c r="V97" s="185">
        <v>1</v>
      </c>
      <c r="W97" s="185">
        <v>1</v>
      </c>
      <c r="X97" s="185">
        <v>0.99390000000000001</v>
      </c>
      <c r="Y97" s="185">
        <v>0.99690000000000001</v>
      </c>
      <c r="Z97" s="185">
        <v>0.99680000000000002</v>
      </c>
      <c r="AA97" s="185">
        <v>0.90937019969278032</v>
      </c>
      <c r="AB97" s="185">
        <v>0.87939999999999996</v>
      </c>
      <c r="AC97" s="185">
        <v>0.94089999999999996</v>
      </c>
      <c r="AD97" s="185">
        <f t="shared" si="12"/>
        <v>0.95041982846902195</v>
      </c>
    </row>
    <row r="98" spans="15:30" ht="15.75" customHeight="1">
      <c r="O98" s="301"/>
      <c r="P98" s="318" t="s">
        <v>99</v>
      </c>
      <c r="Q98" s="319"/>
      <c r="R98" s="187">
        <v>0.88235294117647056</v>
      </c>
      <c r="S98" s="187">
        <v>0.87307727272727276</v>
      </c>
      <c r="T98" s="187">
        <v>0.85241742424242417</v>
      </c>
      <c r="U98" s="187">
        <v>0.86766969696969698</v>
      </c>
      <c r="V98" s="187">
        <v>0.86722481751824809</v>
      </c>
      <c r="W98" s="187">
        <v>0.88747044917257689</v>
      </c>
      <c r="X98" s="187">
        <v>0.86684822695035457</v>
      </c>
      <c r="Y98" s="187">
        <v>0.86133971631205664</v>
      </c>
      <c r="Z98" s="187">
        <v>0.85042739726027405</v>
      </c>
      <c r="AA98" s="187">
        <v>0.82059213433495359</v>
      </c>
      <c r="AB98" s="187">
        <v>0.8632752688172044</v>
      </c>
      <c r="AC98" s="187">
        <v>0.83399081081081072</v>
      </c>
      <c r="AD98" s="187">
        <f t="shared" si="12"/>
        <v>0.86055717969102874</v>
      </c>
    </row>
    <row r="99" spans="15:30" ht="15.75" customHeight="1"/>
    <row r="100" spans="15:30" ht="15.75" customHeight="1"/>
  </sheetData>
  <mergeCells count="43">
    <mergeCell ref="AN13:AO13"/>
    <mergeCell ref="AN2:AO4"/>
    <mergeCell ref="AP2:AP4"/>
    <mergeCell ref="AQ2:AQ4"/>
    <mergeCell ref="AR2:AR4"/>
    <mergeCell ref="AS2:AS4"/>
    <mergeCell ref="O66:O83"/>
    <mergeCell ref="P66:Q66"/>
    <mergeCell ref="P83:Q83"/>
    <mergeCell ref="O85:O98"/>
    <mergeCell ref="P85:Q85"/>
    <mergeCell ref="P98:Q98"/>
    <mergeCell ref="O46:O64"/>
    <mergeCell ref="P46:Q46"/>
    <mergeCell ref="P64:Q64"/>
    <mergeCell ref="AA2:AA4"/>
    <mergeCell ref="AB2:AB4"/>
    <mergeCell ref="P27:Q27"/>
    <mergeCell ref="P44:Q44"/>
    <mergeCell ref="AL2:AL4"/>
    <mergeCell ref="AC2:AC4"/>
    <mergeCell ref="H27:M44"/>
    <mergeCell ref="A1:L1"/>
    <mergeCell ref="M1:N1"/>
    <mergeCell ref="O1:S1"/>
    <mergeCell ref="K2:N25"/>
    <mergeCell ref="B24:C25"/>
    <mergeCell ref="D24:D25"/>
    <mergeCell ref="E24:F25"/>
    <mergeCell ref="G24:G25"/>
    <mergeCell ref="H24:I25"/>
    <mergeCell ref="J24:J25"/>
    <mergeCell ref="AI2:AI4"/>
    <mergeCell ref="AJ2:AJ4"/>
    <mergeCell ref="AK2:AK4"/>
    <mergeCell ref="O27:O44"/>
    <mergeCell ref="AD2:AD4"/>
    <mergeCell ref="AE2:AE4"/>
    <mergeCell ref="X21:Y21"/>
    <mergeCell ref="Z2:Z4"/>
    <mergeCell ref="AG13:AH13"/>
    <mergeCell ref="AG2:AH4"/>
    <mergeCell ref="X2:Y4"/>
  </mergeCells>
  <conditionalFormatting sqref="Z9">
    <cfRule type="dataBar" priority="36">
      <dataBar>
        <cfvo type="min"/>
        <cfvo type="max"/>
        <color rgb="FFFFB628"/>
      </dataBar>
    </cfRule>
  </conditionalFormatting>
  <conditionalFormatting sqref="Z10:Z12 Z6:Z8 Z14:Z20">
    <cfRule type="dataBar" priority="37">
      <dataBar>
        <cfvo type="min"/>
        <cfvo type="max"/>
        <color rgb="FFFFB628"/>
      </dataBar>
    </cfRule>
  </conditionalFormatting>
  <conditionalFormatting sqref="Z13 Z5">
    <cfRule type="dataBar" priority="38">
      <dataBar>
        <cfvo type="min"/>
        <cfvo type="max"/>
        <color rgb="FFFFB628"/>
      </dataBar>
    </cfRule>
  </conditionalFormatting>
  <conditionalFormatting sqref="R28">
    <cfRule type="dataBar" priority="34">
      <dataBar>
        <cfvo type="min"/>
        <cfvo type="max"/>
        <color rgb="FFFFB628"/>
      </dataBar>
    </cfRule>
  </conditionalFormatting>
  <conditionalFormatting sqref="R32">
    <cfRule type="dataBar" priority="33">
      <dataBar>
        <cfvo type="min"/>
        <cfvo type="max"/>
        <color rgb="FFFFB628"/>
      </dataBar>
    </cfRule>
  </conditionalFormatting>
  <conditionalFormatting sqref="R33:R43 R29:R31">
    <cfRule type="dataBar" priority="35">
      <dataBar>
        <cfvo type="min"/>
        <cfvo type="max"/>
        <color rgb="FFFFB628"/>
      </dataBar>
    </cfRule>
  </conditionalFormatting>
  <conditionalFormatting sqref="S28:AC28">
    <cfRule type="dataBar" priority="30">
      <dataBar>
        <cfvo type="min"/>
        <cfvo type="max"/>
        <color rgb="FFFFB628"/>
      </dataBar>
    </cfRule>
  </conditionalFormatting>
  <conditionalFormatting sqref="S32:AC32">
    <cfRule type="dataBar" priority="29">
      <dataBar>
        <cfvo type="min"/>
        <cfvo type="max"/>
        <color rgb="FFFFB628"/>
      </dataBar>
    </cfRule>
  </conditionalFormatting>
  <conditionalFormatting sqref="S33:AC43 S29:AC31">
    <cfRule type="dataBar" priority="31">
      <dataBar>
        <cfvo type="min"/>
        <cfvo type="max"/>
        <color rgb="FFFFB628"/>
      </dataBar>
    </cfRule>
  </conditionalFormatting>
  <conditionalFormatting sqref="R47">
    <cfRule type="dataBar" priority="27">
      <dataBar>
        <cfvo type="min"/>
        <cfvo type="max"/>
        <color rgb="FFFFB628"/>
      </dataBar>
    </cfRule>
  </conditionalFormatting>
  <conditionalFormatting sqref="R52">
    <cfRule type="dataBar" priority="26">
      <dataBar>
        <cfvo type="min"/>
        <cfvo type="max"/>
        <color rgb="FFFFB628"/>
      </dataBar>
    </cfRule>
  </conditionalFormatting>
  <conditionalFormatting sqref="R48:R51 R53:R63">
    <cfRule type="dataBar" priority="28">
      <dataBar>
        <cfvo type="min"/>
        <cfvo type="max"/>
        <color rgb="FFFFB628"/>
      </dataBar>
    </cfRule>
  </conditionalFormatting>
  <conditionalFormatting sqref="AD47:AD63">
    <cfRule type="dataBar" priority="25">
      <dataBar>
        <cfvo type="min"/>
        <cfvo type="max"/>
        <color rgb="FF638EC6"/>
      </dataBar>
      <extLst>
        <ext xmlns:x14="http://schemas.microsoft.com/office/spreadsheetml/2009/9/main" uri="{B025F937-C7B1-47D3-B67F-A62EFF666E3E}">
          <x14:id>{B889F2AF-AA5A-466E-9BD4-3A887C79E826}</x14:id>
        </ext>
      </extLst>
    </cfRule>
  </conditionalFormatting>
  <conditionalFormatting sqref="S47:AC47">
    <cfRule type="dataBar" priority="23">
      <dataBar>
        <cfvo type="min"/>
        <cfvo type="max"/>
        <color rgb="FFFFB628"/>
      </dataBar>
    </cfRule>
  </conditionalFormatting>
  <conditionalFormatting sqref="S52:AC52">
    <cfRule type="dataBar" priority="22">
      <dataBar>
        <cfvo type="min"/>
        <cfvo type="max"/>
        <color rgb="FFFFB628"/>
      </dataBar>
    </cfRule>
  </conditionalFormatting>
  <conditionalFormatting sqref="S48:AC51 S53:AC63">
    <cfRule type="dataBar" priority="24">
      <dataBar>
        <cfvo type="min"/>
        <cfvo type="max"/>
        <color rgb="FFFFB628"/>
      </dataBar>
    </cfRule>
  </conditionalFormatting>
  <conditionalFormatting sqref="S67:AC67">
    <cfRule type="dataBar" priority="21">
      <dataBar>
        <cfvo type="min"/>
        <cfvo type="max"/>
        <color rgb="FFFFB628"/>
      </dataBar>
    </cfRule>
  </conditionalFormatting>
  <conditionalFormatting sqref="AA72:AC72 S75 X73:Z73 T74:W74">
    <cfRule type="dataBar" priority="20">
      <dataBar>
        <cfvo type="min"/>
        <cfvo type="max"/>
        <color rgb="FFFFB628"/>
      </dataBar>
    </cfRule>
  </conditionalFormatting>
  <conditionalFormatting sqref="R73:R82 R68 R70">
    <cfRule type="dataBar" priority="39">
      <dataBar>
        <cfvo type="min"/>
        <cfvo type="max"/>
        <color rgb="FFFFB628"/>
      </dataBar>
    </cfRule>
  </conditionalFormatting>
  <conditionalFormatting sqref="R71:W71">
    <cfRule type="dataBar" priority="19">
      <dataBar>
        <cfvo type="min"/>
        <cfvo type="max"/>
        <color rgb="FFFFB628"/>
      </dataBar>
    </cfRule>
  </conditionalFormatting>
  <conditionalFormatting sqref="R72:S72">
    <cfRule type="dataBar" priority="18">
      <dataBar>
        <cfvo type="min"/>
        <cfvo type="max"/>
        <color rgb="FFFFB628"/>
      </dataBar>
    </cfRule>
  </conditionalFormatting>
  <conditionalFormatting sqref="R67">
    <cfRule type="dataBar" priority="17">
      <dataBar>
        <cfvo type="min"/>
        <cfvo type="max"/>
        <color rgb="FFFFB628"/>
      </dataBar>
    </cfRule>
  </conditionalFormatting>
  <conditionalFormatting sqref="AD67:AD82">
    <cfRule type="dataBar" priority="40">
      <dataBar>
        <cfvo type="min"/>
        <cfvo type="max"/>
        <color rgb="FF638EC6"/>
      </dataBar>
      <extLst>
        <ext xmlns:x14="http://schemas.microsoft.com/office/spreadsheetml/2009/9/main" uri="{B025F937-C7B1-47D3-B67F-A62EFF666E3E}">
          <x14:id>{42D54DD0-881F-4130-A08F-C5F016CD0655}</x14:id>
        </ext>
      </extLst>
    </cfRule>
  </conditionalFormatting>
  <conditionalFormatting sqref="AA69:AC71 S73:S74 S68:AC68 S70:W70 T72:W73 S76:S82 T75:W82 X74:Z82 AA73:AC82 R69:W69 X69:Z72">
    <cfRule type="dataBar" priority="41">
      <dataBar>
        <cfvo type="min"/>
        <cfvo type="max"/>
        <color rgb="FFFFB628"/>
      </dataBar>
    </cfRule>
  </conditionalFormatting>
  <conditionalFormatting sqref="S86:AC86">
    <cfRule type="dataBar" priority="16">
      <dataBar>
        <cfvo type="min"/>
        <cfvo type="max"/>
        <color rgb="FFFFB628"/>
      </dataBar>
    </cfRule>
  </conditionalFormatting>
  <conditionalFormatting sqref="AA91:AC91 S95 X92:Z92 T93:W93">
    <cfRule type="dataBar" priority="15">
      <dataBar>
        <cfvo type="min"/>
        <cfvo type="max"/>
        <color rgb="FFFFB628"/>
      </dataBar>
    </cfRule>
  </conditionalFormatting>
  <conditionalFormatting sqref="S90:W90">
    <cfRule type="dataBar" priority="14">
      <dataBar>
        <cfvo type="min"/>
        <cfvo type="max"/>
        <color rgb="FFFFB628"/>
      </dataBar>
    </cfRule>
  </conditionalFormatting>
  <conditionalFormatting sqref="S91">
    <cfRule type="dataBar" priority="13">
      <dataBar>
        <cfvo type="min"/>
        <cfvo type="max"/>
        <color rgb="FFFFB628"/>
      </dataBar>
    </cfRule>
  </conditionalFormatting>
  <conditionalFormatting sqref="R86:R93 R95:R97">
    <cfRule type="dataBar" priority="42">
      <dataBar>
        <cfvo type="min"/>
        <cfvo type="max"/>
        <color rgb="FFFFB628"/>
      </dataBar>
    </cfRule>
  </conditionalFormatting>
  <conditionalFormatting sqref="R94:AC94">
    <cfRule type="dataBar" priority="12">
      <dataBar>
        <cfvo type="min"/>
        <cfvo type="max"/>
        <color rgb="FFFFB628"/>
      </dataBar>
    </cfRule>
  </conditionalFormatting>
  <conditionalFormatting sqref="AA88:AC90 S96:S97 S92:S93 X87:AC87 T91:W92 X93:Z93 T95:AC97 AA92:AC93 S87:W89 X88:Z91">
    <cfRule type="dataBar" priority="43">
      <dataBar>
        <cfvo type="min"/>
        <cfvo type="max"/>
        <color rgb="FFFFB628"/>
      </dataBar>
    </cfRule>
  </conditionalFormatting>
  <conditionalFormatting sqref="AD86:AD97">
    <cfRule type="dataBar" priority="44">
      <dataBar>
        <cfvo type="min"/>
        <cfvo type="max"/>
        <color rgb="FF638EC6"/>
      </dataBar>
      <extLst>
        <ext xmlns:x14="http://schemas.microsoft.com/office/spreadsheetml/2009/9/main" uri="{B025F937-C7B1-47D3-B67F-A62EFF666E3E}">
          <x14:id>{82195DCD-297E-4AC3-8BC6-690632E0EBF3}</x14:id>
        </ext>
      </extLst>
    </cfRule>
  </conditionalFormatting>
  <conditionalFormatting sqref="AD28:AD43">
    <cfRule type="dataBar" priority="54">
      <dataBar>
        <cfvo type="min"/>
        <cfvo type="max"/>
        <color rgb="FF638EC6"/>
      </dataBar>
      <extLst>
        <ext xmlns:x14="http://schemas.microsoft.com/office/spreadsheetml/2009/9/main" uri="{B025F937-C7B1-47D3-B67F-A62EFF666E3E}">
          <x14:id>{379B43EB-075A-4C6C-A609-1ED17D4CA975}</x14:id>
        </ext>
      </extLst>
    </cfRule>
  </conditionalFormatting>
  <conditionalFormatting sqref="AI5">
    <cfRule type="dataBar" priority="4">
      <dataBar>
        <cfvo type="min"/>
        <cfvo type="max"/>
        <color rgb="FFFFB628"/>
      </dataBar>
    </cfRule>
  </conditionalFormatting>
  <conditionalFormatting sqref="AI6:AI12">
    <cfRule type="dataBar" priority="5">
      <dataBar>
        <cfvo type="min"/>
        <cfvo type="max"/>
        <color rgb="FFFFB628"/>
      </dataBar>
    </cfRule>
  </conditionalFormatting>
  <conditionalFormatting sqref="AP7">
    <cfRule type="dataBar" priority="1">
      <dataBar>
        <cfvo type="min"/>
        <cfvo type="max"/>
        <color rgb="FFFFB628"/>
      </dataBar>
    </cfRule>
  </conditionalFormatting>
  <conditionalFormatting sqref="AP11">
    <cfRule type="dataBar" priority="2">
      <dataBar>
        <cfvo type="min"/>
        <cfvo type="max"/>
        <color rgb="FFFFB628"/>
      </dataBar>
    </cfRule>
  </conditionalFormatting>
  <conditionalFormatting sqref="AP8:AP10 AP5:AP6 AP12">
    <cfRule type="dataBar" priority="3">
      <dataBar>
        <cfvo type="min"/>
        <cfvo type="max"/>
        <color rgb="FFFFB628"/>
      </dataBar>
    </cfRule>
  </conditionalFormatting>
  <pageMargins left="0.25" right="0.25" top="0.75" bottom="0.75" header="0.3" footer="0.3"/>
  <pageSetup paperSize="9" scale="52" orientation="landscape" horizontalDpi="200" verticalDpi="200" r:id="rId1"/>
  <drawing r:id="rId2"/>
  <extLst>
    <ext xmlns:x14="http://schemas.microsoft.com/office/spreadsheetml/2009/9/main" uri="{78C0D931-6437-407d-A8EE-F0AAD7539E65}">
      <x14:conditionalFormattings>
        <x14:conditionalFormatting xmlns:xm="http://schemas.microsoft.com/office/excel/2006/main">
          <x14:cfRule type="dataBar" id="{B889F2AF-AA5A-466E-9BD4-3A887C79E826}">
            <x14:dataBar border="1" negativeBarColorSameAsPositive="1" negativeBarBorderColorSameAsPositive="0" axisPosition="none">
              <x14:cfvo type="min"/>
              <x14:cfvo type="max"/>
              <x14:borderColor rgb="FF638EC6"/>
              <x14:negativeBorderColor rgb="FFFFB628"/>
            </x14:dataBar>
          </x14:cfRule>
          <xm:sqref>AD47:AD63</xm:sqref>
        </x14:conditionalFormatting>
        <x14:conditionalFormatting xmlns:xm="http://schemas.microsoft.com/office/excel/2006/main">
          <x14:cfRule type="dataBar" id="{42D54DD0-881F-4130-A08F-C5F016CD0655}">
            <x14:dataBar border="1" negativeBarColorSameAsPositive="1" negativeBarBorderColorSameAsPositive="0" axisPosition="none">
              <x14:cfvo type="min"/>
              <x14:cfvo type="max"/>
              <x14:borderColor rgb="FF638EC6"/>
              <x14:negativeBorderColor rgb="FFFFB628"/>
            </x14:dataBar>
          </x14:cfRule>
          <xm:sqref>AD67:AD82</xm:sqref>
        </x14:conditionalFormatting>
        <x14:conditionalFormatting xmlns:xm="http://schemas.microsoft.com/office/excel/2006/main">
          <x14:cfRule type="dataBar" id="{82195DCD-297E-4AC3-8BC6-690632E0EBF3}">
            <x14:dataBar border="1" negativeBarColorSameAsPositive="1" negativeBarBorderColorSameAsPositive="0" axisPosition="none">
              <x14:cfvo type="min"/>
              <x14:cfvo type="max"/>
              <x14:borderColor rgb="FF638EC6"/>
              <x14:negativeBorderColor rgb="FFFFB628"/>
            </x14:dataBar>
          </x14:cfRule>
          <xm:sqref>AD86:AD97</xm:sqref>
        </x14:conditionalFormatting>
        <x14:conditionalFormatting xmlns:xm="http://schemas.microsoft.com/office/excel/2006/main">
          <x14:cfRule type="dataBar" id="{379B43EB-075A-4C6C-A609-1ED17D4CA975}">
            <x14:dataBar border="1" negativeBarColorSameAsPositive="1" negativeBarBorderColorSameAsPositive="0" axisPosition="none">
              <x14:cfvo type="min"/>
              <x14:cfvo type="max"/>
              <x14:borderColor rgb="FF638EC6"/>
              <x14:negativeBorderColor rgb="FFFFB628"/>
            </x14:dataBar>
          </x14:cfRule>
          <xm:sqref>AD28:AD43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Menu</vt:lpstr>
      <vt:lpstr>1.1.0</vt:lpstr>
      <vt:lpstr>1.1.3</vt:lpstr>
      <vt:lpstr>1.1.4</vt:lpstr>
      <vt:lpstr>1.1.8</vt:lpstr>
      <vt:lpstr>1.1.5</vt:lpstr>
      <vt:lpstr>1.1.10</vt:lpstr>
      <vt:lpstr>5.1.9</vt:lpstr>
      <vt:lpstr>3.1.2</vt:lpstr>
      <vt:lpstr>3.1.4</vt:lpstr>
      <vt:lpstr>'1.1.0'!Área_de_impresión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2018-07-02T21:12:48Z</dcterms:modified>
</cp:coreProperties>
</file>