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pineiros\Documents\ADM GENERAL\Jubilados\Solicitud Comsión\"/>
    </mc:Choice>
  </mc:AlternateContent>
  <bookViews>
    <workbookView xWindow="0" yWindow="0" windowWidth="20490" windowHeight="6900"/>
  </bookViews>
  <sheets>
    <sheet name="PRESUPUESTO" sheetId="1" r:id="rId1"/>
    <sheet name="BASE CT" sheetId="2" r:id="rId2"/>
    <sheet name="BASE LOEP" sheetId="3" r:id="rId3"/>
  </sheets>
  <definedNames>
    <definedName name="_xlnm._FilterDatabase" localSheetId="1" hidden="1">'BASE CT'!$A$9:$AL$13</definedName>
    <definedName name="_xlnm._FilterDatabase" localSheetId="2" hidden="1">'BASE LOEP'!$A$19:$AL$33</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33" i="1" l="1"/>
  <c r="B36" i="1"/>
  <c r="B35" i="1"/>
  <c r="B34" i="1"/>
  <c r="B33" i="1"/>
  <c r="I106" i="3"/>
  <c r="J106" i="3"/>
  <c r="K106" i="3"/>
  <c r="L106" i="3"/>
  <c r="M106" i="3"/>
  <c r="N106" i="3"/>
  <c r="O106" i="3"/>
  <c r="P106" i="3" s="1"/>
  <c r="Q106" i="3" s="1"/>
  <c r="U106" i="3"/>
  <c r="V106" i="3"/>
  <c r="W106" i="3"/>
  <c r="X106" i="3" s="1"/>
  <c r="AC106" i="3"/>
  <c r="AD106" i="3"/>
  <c r="AE106" i="3"/>
  <c r="AF106" i="3" s="1"/>
  <c r="AK106" i="3"/>
  <c r="AL106" i="3"/>
  <c r="AM106" i="3"/>
  <c r="AN106" i="3" s="1"/>
  <c r="I107" i="3"/>
  <c r="J107" i="3"/>
  <c r="K107" i="3"/>
  <c r="L107" i="3"/>
  <c r="M107" i="3"/>
  <c r="N107" i="3"/>
  <c r="O107" i="3"/>
  <c r="P107" i="3" s="1"/>
  <c r="Q107" i="3" s="1"/>
  <c r="U107" i="3"/>
  <c r="V107" i="3"/>
  <c r="W107" i="3"/>
  <c r="X107" i="3" s="1"/>
  <c r="AC107" i="3"/>
  <c r="AD107" i="3"/>
  <c r="AE107" i="3"/>
  <c r="AF107" i="3" s="1"/>
  <c r="AK107" i="3"/>
  <c r="AL107" i="3"/>
  <c r="AM107" i="3"/>
  <c r="AN107" i="3" s="1"/>
  <c r="I108" i="3"/>
  <c r="J108" i="3"/>
  <c r="K108" i="3"/>
  <c r="L108" i="3"/>
  <c r="M108" i="3"/>
  <c r="N108" i="3"/>
  <c r="O108" i="3"/>
  <c r="P108" i="3" s="1"/>
  <c r="Q108" i="3" s="1"/>
  <c r="U108" i="3"/>
  <c r="V108" i="3"/>
  <c r="W108" i="3"/>
  <c r="X108" i="3" s="1"/>
  <c r="AC108" i="3"/>
  <c r="AD108" i="3"/>
  <c r="AE108" i="3"/>
  <c r="AF108" i="3"/>
  <c r="AG108" i="3" s="1"/>
  <c r="AK108" i="3"/>
  <c r="AL108" i="3"/>
  <c r="AM108" i="3"/>
  <c r="AN108" i="3" s="1"/>
  <c r="I109" i="3"/>
  <c r="J109" i="3"/>
  <c r="K109" i="3"/>
  <c r="L109" i="3"/>
  <c r="M109" i="3"/>
  <c r="N109" i="3"/>
  <c r="O109" i="3"/>
  <c r="P109" i="3" s="1"/>
  <c r="Q109" i="3" s="1"/>
  <c r="U109" i="3"/>
  <c r="V109" i="3"/>
  <c r="W109" i="3"/>
  <c r="X109" i="3" s="1"/>
  <c r="AC109" i="3"/>
  <c r="AD109" i="3"/>
  <c r="AE109" i="3"/>
  <c r="AF109" i="3" s="1"/>
  <c r="AK109" i="3"/>
  <c r="AL109" i="3"/>
  <c r="AM109" i="3"/>
  <c r="AN109" i="3" s="1"/>
  <c r="I110" i="3"/>
  <c r="J110" i="3"/>
  <c r="K110" i="3"/>
  <c r="L110" i="3"/>
  <c r="M110" i="3"/>
  <c r="N110" i="3"/>
  <c r="O110" i="3"/>
  <c r="P110" i="3" s="1"/>
  <c r="Q110" i="3" s="1"/>
  <c r="U110" i="3"/>
  <c r="V110" i="3"/>
  <c r="W110" i="3"/>
  <c r="X110" i="3" s="1"/>
  <c r="AC110" i="3"/>
  <c r="AD110" i="3"/>
  <c r="AE110" i="3"/>
  <c r="AF110" i="3" s="1"/>
  <c r="AK110" i="3"/>
  <c r="AL110" i="3"/>
  <c r="AM110" i="3"/>
  <c r="AN110" i="3" s="1"/>
  <c r="I111" i="3"/>
  <c r="J111" i="3"/>
  <c r="K111" i="3"/>
  <c r="L111" i="3"/>
  <c r="M111" i="3"/>
  <c r="N111" i="3"/>
  <c r="O111" i="3"/>
  <c r="P111" i="3" s="1"/>
  <c r="Q111" i="3" s="1"/>
  <c r="U111" i="3"/>
  <c r="V111" i="3"/>
  <c r="W111" i="3"/>
  <c r="X111" i="3" s="1"/>
  <c r="AC111" i="3"/>
  <c r="AD111" i="3"/>
  <c r="AE111" i="3"/>
  <c r="AF111" i="3" s="1"/>
  <c r="AK111" i="3"/>
  <c r="AL111" i="3"/>
  <c r="AM111" i="3"/>
  <c r="AN111" i="3" s="1"/>
  <c r="I112" i="3"/>
  <c r="J112" i="3"/>
  <c r="K112" i="3"/>
  <c r="L112" i="3"/>
  <c r="M112" i="3"/>
  <c r="N112" i="3"/>
  <c r="O112" i="3"/>
  <c r="P112" i="3" s="1"/>
  <c r="Q112" i="3" s="1"/>
  <c r="U112" i="3"/>
  <c r="V112" i="3"/>
  <c r="W112" i="3"/>
  <c r="X112" i="3" s="1"/>
  <c r="AC112" i="3"/>
  <c r="AD112" i="3"/>
  <c r="AE112" i="3"/>
  <c r="AF112" i="3"/>
  <c r="AG112" i="3" s="1"/>
  <c r="AK112" i="3"/>
  <c r="AL112" i="3"/>
  <c r="AM112" i="3"/>
  <c r="AN112" i="3" s="1"/>
  <c r="I113" i="3"/>
  <c r="J113" i="3"/>
  <c r="K113" i="3"/>
  <c r="L113" i="3"/>
  <c r="M113" i="3"/>
  <c r="N113" i="3"/>
  <c r="O113" i="3"/>
  <c r="P113" i="3" s="1"/>
  <c r="Q113" i="3" s="1"/>
  <c r="U113" i="3"/>
  <c r="V113" i="3"/>
  <c r="W113" i="3"/>
  <c r="X113" i="3" s="1"/>
  <c r="AC113" i="3"/>
  <c r="AD113" i="3"/>
  <c r="AE113" i="3"/>
  <c r="AF113" i="3" s="1"/>
  <c r="AK113" i="3"/>
  <c r="AL113" i="3"/>
  <c r="AM113" i="3"/>
  <c r="AN113" i="3" s="1"/>
  <c r="I114" i="3"/>
  <c r="J114" i="3"/>
  <c r="K114" i="3"/>
  <c r="L114" i="3"/>
  <c r="M114" i="3"/>
  <c r="N114" i="3"/>
  <c r="O114" i="3"/>
  <c r="P114" i="3" s="1"/>
  <c r="Q114" i="3" s="1"/>
  <c r="U114" i="3"/>
  <c r="V114" i="3"/>
  <c r="W114" i="3"/>
  <c r="X114" i="3" s="1"/>
  <c r="AC114" i="3"/>
  <c r="AD114" i="3"/>
  <c r="AE114" i="3"/>
  <c r="AF114" i="3" s="1"/>
  <c r="AK114" i="3"/>
  <c r="AL114" i="3"/>
  <c r="AM114" i="3"/>
  <c r="AN114" i="3" s="1"/>
  <c r="I115" i="3"/>
  <c r="J115" i="3"/>
  <c r="K115" i="3"/>
  <c r="L115" i="3"/>
  <c r="M115" i="3"/>
  <c r="N115" i="3"/>
  <c r="O115" i="3"/>
  <c r="P115" i="3" s="1"/>
  <c r="Q115" i="3" s="1"/>
  <c r="U115" i="3"/>
  <c r="V115" i="3"/>
  <c r="W115" i="3"/>
  <c r="X115" i="3" s="1"/>
  <c r="AC115" i="3"/>
  <c r="AD115" i="3"/>
  <c r="AE115" i="3"/>
  <c r="AF115" i="3" s="1"/>
  <c r="AK115" i="3"/>
  <c r="AL115" i="3"/>
  <c r="AM115" i="3"/>
  <c r="AN115" i="3" s="1"/>
  <c r="I116" i="3"/>
  <c r="J116" i="3"/>
  <c r="K116" i="3"/>
  <c r="L116" i="3"/>
  <c r="M116" i="3"/>
  <c r="N116" i="3"/>
  <c r="O116" i="3"/>
  <c r="P116" i="3" s="1"/>
  <c r="Q116" i="3" s="1"/>
  <c r="U116" i="3"/>
  <c r="V116" i="3"/>
  <c r="W116" i="3"/>
  <c r="X116" i="3" s="1"/>
  <c r="AC116" i="3"/>
  <c r="AD116" i="3"/>
  <c r="AE116" i="3"/>
  <c r="AF116" i="3"/>
  <c r="AG116" i="3" s="1"/>
  <c r="AK116" i="3"/>
  <c r="AL116" i="3"/>
  <c r="AM116" i="3"/>
  <c r="AN116" i="3" s="1"/>
  <c r="I117" i="3"/>
  <c r="J117" i="3"/>
  <c r="K117" i="3"/>
  <c r="L117" i="3"/>
  <c r="M117" i="3"/>
  <c r="N117" i="3"/>
  <c r="O117" i="3"/>
  <c r="P117" i="3" s="1"/>
  <c r="Q117" i="3" s="1"/>
  <c r="U117" i="3"/>
  <c r="V117" i="3"/>
  <c r="W117" i="3"/>
  <c r="X117" i="3" s="1"/>
  <c r="AC117" i="3"/>
  <c r="AD117" i="3"/>
  <c r="AE117" i="3"/>
  <c r="AF117" i="3" s="1"/>
  <c r="AK117" i="3"/>
  <c r="AL117" i="3"/>
  <c r="AM117" i="3"/>
  <c r="AN117" i="3" s="1"/>
  <c r="I118" i="3"/>
  <c r="J118" i="3"/>
  <c r="K118" i="3"/>
  <c r="L118" i="3"/>
  <c r="M118" i="3"/>
  <c r="N118" i="3"/>
  <c r="O118" i="3"/>
  <c r="P118" i="3" s="1"/>
  <c r="Q118" i="3" s="1"/>
  <c r="U118" i="3"/>
  <c r="V118" i="3"/>
  <c r="W118" i="3"/>
  <c r="X118" i="3" s="1"/>
  <c r="AC118" i="3"/>
  <c r="AD118" i="3"/>
  <c r="AE118" i="3"/>
  <c r="AF118" i="3" s="1"/>
  <c r="AK118" i="3"/>
  <c r="AL118" i="3"/>
  <c r="AM118" i="3"/>
  <c r="AN118" i="3" s="1"/>
  <c r="I89" i="3"/>
  <c r="J89" i="3"/>
  <c r="K89" i="3"/>
  <c r="L89" i="3"/>
  <c r="M89" i="3"/>
  <c r="N89" i="3"/>
  <c r="O89" i="3"/>
  <c r="P89" i="3" s="1"/>
  <c r="Q89" i="3" s="1"/>
  <c r="U89" i="3"/>
  <c r="V89" i="3"/>
  <c r="W89" i="3"/>
  <c r="X89" i="3" s="1"/>
  <c r="Z89" i="3" s="1"/>
  <c r="AC89" i="3"/>
  <c r="AD89" i="3"/>
  <c r="AE89" i="3"/>
  <c r="AF89" i="3" s="1"/>
  <c r="AK89" i="3"/>
  <c r="AL89" i="3"/>
  <c r="AM89" i="3"/>
  <c r="AN89" i="3" s="1"/>
  <c r="I90" i="3"/>
  <c r="J90" i="3"/>
  <c r="K90" i="3"/>
  <c r="L90" i="3"/>
  <c r="M90" i="3"/>
  <c r="N90" i="3"/>
  <c r="O90" i="3"/>
  <c r="P90" i="3" s="1"/>
  <c r="Q90" i="3" s="1"/>
  <c r="U90" i="3"/>
  <c r="V90" i="3"/>
  <c r="W90" i="3"/>
  <c r="X90" i="3" s="1"/>
  <c r="Z90" i="3" s="1"/>
  <c r="AC90" i="3"/>
  <c r="AD90" i="3"/>
  <c r="AE90" i="3"/>
  <c r="AF90" i="3" s="1"/>
  <c r="AK90" i="3"/>
  <c r="AL90" i="3"/>
  <c r="AM90" i="3"/>
  <c r="AN90" i="3" s="1"/>
  <c r="I91" i="3"/>
  <c r="J91" i="3"/>
  <c r="K91" i="3"/>
  <c r="L91" i="3"/>
  <c r="M91" i="3"/>
  <c r="N91" i="3"/>
  <c r="O91" i="3"/>
  <c r="P91" i="3" s="1"/>
  <c r="Q91" i="3" s="1"/>
  <c r="U91" i="3"/>
  <c r="V91" i="3"/>
  <c r="W91" i="3"/>
  <c r="X91" i="3" s="1"/>
  <c r="Z91" i="3" s="1"/>
  <c r="AC91" i="3"/>
  <c r="AD91" i="3"/>
  <c r="AE91" i="3"/>
  <c r="AF91" i="3" s="1"/>
  <c r="AK91" i="3"/>
  <c r="AL91" i="3"/>
  <c r="AM91" i="3"/>
  <c r="AN91" i="3" s="1"/>
  <c r="I92" i="3"/>
  <c r="J92" i="3"/>
  <c r="K92" i="3"/>
  <c r="L92" i="3"/>
  <c r="M92" i="3"/>
  <c r="N92" i="3"/>
  <c r="O92" i="3"/>
  <c r="P92" i="3" s="1"/>
  <c r="Q92" i="3" s="1"/>
  <c r="U92" i="3"/>
  <c r="V92" i="3"/>
  <c r="W92" i="3"/>
  <c r="X92" i="3" s="1"/>
  <c r="AC92" i="3"/>
  <c r="AD92" i="3"/>
  <c r="AE92" i="3"/>
  <c r="AF92" i="3" s="1"/>
  <c r="AK92" i="3"/>
  <c r="AL92" i="3"/>
  <c r="AM92" i="3"/>
  <c r="AN92" i="3" s="1"/>
  <c r="I93" i="3"/>
  <c r="J93" i="3"/>
  <c r="K93" i="3"/>
  <c r="L93" i="3"/>
  <c r="M93" i="3"/>
  <c r="N93" i="3"/>
  <c r="O93" i="3"/>
  <c r="P93" i="3" s="1"/>
  <c r="Q93" i="3" s="1"/>
  <c r="U93" i="3"/>
  <c r="V93" i="3"/>
  <c r="W93" i="3"/>
  <c r="X93" i="3" s="1"/>
  <c r="AC93" i="3"/>
  <c r="AD93" i="3"/>
  <c r="AE93" i="3"/>
  <c r="AF93" i="3" s="1"/>
  <c r="AK93" i="3"/>
  <c r="AL93" i="3"/>
  <c r="AM93" i="3"/>
  <c r="AN93" i="3" s="1"/>
  <c r="I94" i="3"/>
  <c r="J94" i="3"/>
  <c r="K94" i="3"/>
  <c r="L94" i="3"/>
  <c r="M94" i="3"/>
  <c r="N94" i="3"/>
  <c r="O94" i="3"/>
  <c r="P94" i="3" s="1"/>
  <c r="Q94" i="3" s="1"/>
  <c r="U94" i="3"/>
  <c r="V94" i="3"/>
  <c r="W94" i="3"/>
  <c r="X94" i="3" s="1"/>
  <c r="Z94" i="3" s="1"/>
  <c r="AC94" i="3"/>
  <c r="AD94" i="3"/>
  <c r="AE94" i="3"/>
  <c r="AF94" i="3" s="1"/>
  <c r="AK94" i="3"/>
  <c r="AL94" i="3"/>
  <c r="AM94" i="3"/>
  <c r="AN94" i="3" s="1"/>
  <c r="I95" i="3"/>
  <c r="J95" i="3"/>
  <c r="K95" i="3"/>
  <c r="L95" i="3"/>
  <c r="M95" i="3"/>
  <c r="N95" i="3"/>
  <c r="O95" i="3"/>
  <c r="P95" i="3" s="1"/>
  <c r="Q95" i="3" s="1"/>
  <c r="U95" i="3"/>
  <c r="V95" i="3"/>
  <c r="W95" i="3"/>
  <c r="X95" i="3" s="1"/>
  <c r="Z95" i="3" s="1"/>
  <c r="AC95" i="3"/>
  <c r="AD95" i="3"/>
  <c r="AE95" i="3"/>
  <c r="AF95" i="3" s="1"/>
  <c r="AK95" i="3"/>
  <c r="AL95" i="3"/>
  <c r="AM95" i="3"/>
  <c r="AN95" i="3" s="1"/>
  <c r="I96" i="3"/>
  <c r="J96" i="3"/>
  <c r="K96" i="3"/>
  <c r="L96" i="3"/>
  <c r="M96" i="3"/>
  <c r="N96" i="3"/>
  <c r="O96" i="3"/>
  <c r="P96" i="3" s="1"/>
  <c r="Q96" i="3" s="1"/>
  <c r="U96" i="3"/>
  <c r="V96" i="3"/>
  <c r="W96" i="3"/>
  <c r="X96" i="3" s="1"/>
  <c r="AC96" i="3"/>
  <c r="AD96" i="3"/>
  <c r="AE96" i="3"/>
  <c r="AF96" i="3" s="1"/>
  <c r="AK96" i="3"/>
  <c r="AL96" i="3"/>
  <c r="AM96" i="3"/>
  <c r="AN96" i="3" s="1"/>
  <c r="AP96" i="3" s="1"/>
  <c r="I97" i="3"/>
  <c r="J97" i="3"/>
  <c r="K97" i="3"/>
  <c r="L97" i="3"/>
  <c r="M97" i="3"/>
  <c r="N97" i="3"/>
  <c r="O97" i="3"/>
  <c r="P97" i="3" s="1"/>
  <c r="Q97" i="3" s="1"/>
  <c r="U97" i="3"/>
  <c r="V97" i="3"/>
  <c r="W97" i="3"/>
  <c r="X97" i="3" s="1"/>
  <c r="AC97" i="3"/>
  <c r="AD97" i="3"/>
  <c r="AE97" i="3"/>
  <c r="AF97" i="3" s="1"/>
  <c r="AK97" i="3"/>
  <c r="AL97" i="3"/>
  <c r="AM97" i="3"/>
  <c r="AN97" i="3" s="1"/>
  <c r="I98" i="3"/>
  <c r="J98" i="3"/>
  <c r="K98" i="3"/>
  <c r="L98" i="3"/>
  <c r="M98" i="3"/>
  <c r="N98" i="3"/>
  <c r="O98" i="3"/>
  <c r="P98" i="3" s="1"/>
  <c r="Q98" i="3" s="1"/>
  <c r="U98" i="3"/>
  <c r="V98" i="3"/>
  <c r="W98" i="3"/>
  <c r="X98" i="3" s="1"/>
  <c r="Z98" i="3" s="1"/>
  <c r="AC98" i="3"/>
  <c r="AD98" i="3"/>
  <c r="AE98" i="3"/>
  <c r="AF98" i="3" s="1"/>
  <c r="AK98" i="3"/>
  <c r="AL98" i="3"/>
  <c r="AM98" i="3"/>
  <c r="AN98" i="3" s="1"/>
  <c r="I99" i="3"/>
  <c r="J99" i="3"/>
  <c r="K99" i="3"/>
  <c r="L99" i="3"/>
  <c r="M99" i="3"/>
  <c r="N99" i="3"/>
  <c r="O99" i="3"/>
  <c r="P99" i="3" s="1"/>
  <c r="Q99" i="3" s="1"/>
  <c r="U99" i="3"/>
  <c r="V99" i="3"/>
  <c r="W99" i="3"/>
  <c r="X99" i="3" s="1"/>
  <c r="Z99" i="3" s="1"/>
  <c r="AC99" i="3"/>
  <c r="AD99" i="3"/>
  <c r="AE99" i="3"/>
  <c r="AF99" i="3" s="1"/>
  <c r="AK99" i="3"/>
  <c r="AL99" i="3"/>
  <c r="AM99" i="3"/>
  <c r="AN99" i="3" s="1"/>
  <c r="I100" i="3"/>
  <c r="J100" i="3"/>
  <c r="K100" i="3"/>
  <c r="L100" i="3"/>
  <c r="M100" i="3"/>
  <c r="N100" i="3"/>
  <c r="O100" i="3"/>
  <c r="P100" i="3" s="1"/>
  <c r="Q100" i="3" s="1"/>
  <c r="U100" i="3"/>
  <c r="V100" i="3"/>
  <c r="W100" i="3"/>
  <c r="X100" i="3" s="1"/>
  <c r="AC100" i="3"/>
  <c r="AD100" i="3"/>
  <c r="AE100" i="3"/>
  <c r="AF100" i="3" s="1"/>
  <c r="AK100" i="3"/>
  <c r="AL100" i="3"/>
  <c r="AM100" i="3"/>
  <c r="AN100" i="3" s="1"/>
  <c r="I101" i="3"/>
  <c r="J101" i="3"/>
  <c r="K101" i="3"/>
  <c r="L101" i="3"/>
  <c r="M101" i="3"/>
  <c r="N101" i="3"/>
  <c r="O101" i="3"/>
  <c r="P101" i="3" s="1"/>
  <c r="Q101" i="3" s="1"/>
  <c r="U101" i="3"/>
  <c r="V101" i="3"/>
  <c r="W101" i="3"/>
  <c r="X101" i="3" s="1"/>
  <c r="Z101" i="3" s="1"/>
  <c r="AC101" i="3"/>
  <c r="AD101" i="3"/>
  <c r="AE101" i="3"/>
  <c r="AF101" i="3" s="1"/>
  <c r="AK101" i="3"/>
  <c r="AL101" i="3"/>
  <c r="AM101" i="3"/>
  <c r="AN101" i="3" s="1"/>
  <c r="I72" i="3"/>
  <c r="J72" i="3"/>
  <c r="K72" i="3"/>
  <c r="L72" i="3"/>
  <c r="M72" i="3"/>
  <c r="N72" i="3"/>
  <c r="O72" i="3"/>
  <c r="P72" i="3" s="1"/>
  <c r="Q72" i="3" s="1"/>
  <c r="U72" i="3"/>
  <c r="V72" i="3"/>
  <c r="W72" i="3"/>
  <c r="X72" i="3" s="1"/>
  <c r="AC72" i="3"/>
  <c r="AD72" i="3"/>
  <c r="AE72" i="3"/>
  <c r="AF72" i="3" s="1"/>
  <c r="AK72" i="3"/>
  <c r="AL72" i="3"/>
  <c r="AM72" i="3"/>
  <c r="AN72" i="3" s="1"/>
  <c r="I73" i="3"/>
  <c r="J73" i="3"/>
  <c r="K73" i="3"/>
  <c r="L73" i="3"/>
  <c r="M73" i="3"/>
  <c r="N73" i="3"/>
  <c r="O73" i="3"/>
  <c r="P73" i="3" s="1"/>
  <c r="Q73" i="3" s="1"/>
  <c r="U73" i="3"/>
  <c r="V73" i="3"/>
  <c r="W73" i="3"/>
  <c r="X73" i="3" s="1"/>
  <c r="AC73" i="3"/>
  <c r="AD73" i="3"/>
  <c r="AE73" i="3"/>
  <c r="AF73" i="3" s="1"/>
  <c r="AG73" i="3" s="1"/>
  <c r="AK73" i="3"/>
  <c r="AL73" i="3"/>
  <c r="AM73" i="3"/>
  <c r="AN73" i="3" s="1"/>
  <c r="I74" i="3"/>
  <c r="J74" i="3"/>
  <c r="K74" i="3"/>
  <c r="L74" i="3"/>
  <c r="M74" i="3"/>
  <c r="N74" i="3"/>
  <c r="O74" i="3"/>
  <c r="P74" i="3" s="1"/>
  <c r="Q74" i="3" s="1"/>
  <c r="U74" i="3"/>
  <c r="V74" i="3"/>
  <c r="W74" i="3"/>
  <c r="X74" i="3" s="1"/>
  <c r="AC74" i="3"/>
  <c r="AD74" i="3"/>
  <c r="AE74" i="3"/>
  <c r="AF74" i="3" s="1"/>
  <c r="AG74" i="3" s="1"/>
  <c r="AK74" i="3"/>
  <c r="AL74" i="3"/>
  <c r="AM74" i="3"/>
  <c r="AN74" i="3" s="1"/>
  <c r="I75" i="3"/>
  <c r="J75" i="3"/>
  <c r="K75" i="3"/>
  <c r="L75" i="3"/>
  <c r="M75" i="3"/>
  <c r="N75" i="3"/>
  <c r="O75" i="3"/>
  <c r="P75" i="3" s="1"/>
  <c r="Q75" i="3" s="1"/>
  <c r="U75" i="3"/>
  <c r="V75" i="3"/>
  <c r="W75" i="3"/>
  <c r="X75" i="3" s="1"/>
  <c r="AC75" i="3"/>
  <c r="AD75" i="3"/>
  <c r="AE75" i="3"/>
  <c r="AF75" i="3" s="1"/>
  <c r="AK75" i="3"/>
  <c r="AL75" i="3"/>
  <c r="AM75" i="3"/>
  <c r="AN75" i="3" s="1"/>
  <c r="I76" i="3"/>
  <c r="J76" i="3"/>
  <c r="K76" i="3"/>
  <c r="L76" i="3"/>
  <c r="M76" i="3"/>
  <c r="N76" i="3"/>
  <c r="O76" i="3"/>
  <c r="P76" i="3" s="1"/>
  <c r="Q76" i="3" s="1"/>
  <c r="U76" i="3"/>
  <c r="V76" i="3"/>
  <c r="W76" i="3"/>
  <c r="X76" i="3" s="1"/>
  <c r="AC76" i="3"/>
  <c r="AD76" i="3"/>
  <c r="AE76" i="3"/>
  <c r="AF76" i="3" s="1"/>
  <c r="AK76" i="3"/>
  <c r="AL76" i="3"/>
  <c r="AM76" i="3"/>
  <c r="AN76" i="3" s="1"/>
  <c r="AP76" i="3" s="1"/>
  <c r="I77" i="3"/>
  <c r="J77" i="3"/>
  <c r="K77" i="3"/>
  <c r="L77" i="3"/>
  <c r="M77" i="3"/>
  <c r="N77" i="3"/>
  <c r="O77" i="3"/>
  <c r="P77" i="3" s="1"/>
  <c r="Q77" i="3" s="1"/>
  <c r="U77" i="3"/>
  <c r="V77" i="3"/>
  <c r="W77" i="3"/>
  <c r="X77" i="3" s="1"/>
  <c r="AC77" i="3"/>
  <c r="AD77" i="3"/>
  <c r="AE77" i="3"/>
  <c r="AF77" i="3" s="1"/>
  <c r="AG77" i="3" s="1"/>
  <c r="AK77" i="3"/>
  <c r="AL77" i="3"/>
  <c r="AM77" i="3"/>
  <c r="AN77" i="3" s="1"/>
  <c r="I78" i="3"/>
  <c r="J78" i="3"/>
  <c r="K78" i="3"/>
  <c r="L78" i="3"/>
  <c r="M78" i="3"/>
  <c r="N78" i="3"/>
  <c r="O78" i="3"/>
  <c r="P78" i="3" s="1"/>
  <c r="Q78" i="3" s="1"/>
  <c r="U78" i="3"/>
  <c r="V78" i="3"/>
  <c r="W78" i="3"/>
  <c r="X78" i="3" s="1"/>
  <c r="AC78" i="3"/>
  <c r="AD78" i="3"/>
  <c r="AE78" i="3"/>
  <c r="AF78" i="3" s="1"/>
  <c r="AK78" i="3"/>
  <c r="AL78" i="3"/>
  <c r="AM78" i="3"/>
  <c r="AN78" i="3" s="1"/>
  <c r="AP78" i="3" s="1"/>
  <c r="I79" i="3"/>
  <c r="J79" i="3"/>
  <c r="K79" i="3"/>
  <c r="L79" i="3"/>
  <c r="M79" i="3"/>
  <c r="N79" i="3"/>
  <c r="O79" i="3"/>
  <c r="P79" i="3" s="1"/>
  <c r="Q79" i="3" s="1"/>
  <c r="U79" i="3"/>
  <c r="V79" i="3"/>
  <c r="W79" i="3"/>
  <c r="X79" i="3" s="1"/>
  <c r="AC79" i="3"/>
  <c r="AD79" i="3"/>
  <c r="AE79" i="3"/>
  <c r="AF79" i="3" s="1"/>
  <c r="AG79" i="3" s="1"/>
  <c r="AK79" i="3"/>
  <c r="AL79" i="3"/>
  <c r="AM79" i="3"/>
  <c r="AN79" i="3" s="1"/>
  <c r="I80" i="3"/>
  <c r="J80" i="3"/>
  <c r="K80" i="3"/>
  <c r="L80" i="3"/>
  <c r="M80" i="3"/>
  <c r="N80" i="3"/>
  <c r="O80" i="3"/>
  <c r="P80" i="3" s="1"/>
  <c r="Q80" i="3" s="1"/>
  <c r="U80" i="3"/>
  <c r="V80" i="3"/>
  <c r="W80" i="3"/>
  <c r="X80" i="3" s="1"/>
  <c r="AC80" i="3"/>
  <c r="AD80" i="3"/>
  <c r="AE80" i="3"/>
  <c r="AF80" i="3" s="1"/>
  <c r="AK80" i="3"/>
  <c r="AL80" i="3"/>
  <c r="AM80" i="3"/>
  <c r="AN80" i="3" s="1"/>
  <c r="I81" i="3"/>
  <c r="J81" i="3"/>
  <c r="K81" i="3"/>
  <c r="L81" i="3"/>
  <c r="M81" i="3"/>
  <c r="N81" i="3"/>
  <c r="O81" i="3"/>
  <c r="P81" i="3" s="1"/>
  <c r="Q81" i="3" s="1"/>
  <c r="U81" i="3"/>
  <c r="V81" i="3"/>
  <c r="W81" i="3"/>
  <c r="X81" i="3" s="1"/>
  <c r="AC81" i="3"/>
  <c r="AD81" i="3"/>
  <c r="AE81" i="3"/>
  <c r="AF81" i="3" s="1"/>
  <c r="AK81" i="3"/>
  <c r="AL81" i="3"/>
  <c r="AM81" i="3"/>
  <c r="AN81" i="3" s="1"/>
  <c r="I82" i="3"/>
  <c r="J82" i="3"/>
  <c r="K82" i="3"/>
  <c r="L82" i="3"/>
  <c r="M82" i="3"/>
  <c r="N82" i="3"/>
  <c r="O82" i="3"/>
  <c r="P82" i="3" s="1"/>
  <c r="Q82" i="3" s="1"/>
  <c r="U82" i="3"/>
  <c r="V82" i="3"/>
  <c r="W82" i="3"/>
  <c r="X82" i="3" s="1"/>
  <c r="AC82" i="3"/>
  <c r="AD82" i="3"/>
  <c r="AE82" i="3"/>
  <c r="AF82" i="3" s="1"/>
  <c r="AK82" i="3"/>
  <c r="AL82" i="3"/>
  <c r="AM82" i="3"/>
  <c r="AN82" i="3" s="1"/>
  <c r="AP82" i="3" s="1"/>
  <c r="I83" i="3"/>
  <c r="J83" i="3"/>
  <c r="K83" i="3"/>
  <c r="L83" i="3"/>
  <c r="M83" i="3"/>
  <c r="N83" i="3"/>
  <c r="O83" i="3"/>
  <c r="P83" i="3" s="1"/>
  <c r="Q83" i="3" s="1"/>
  <c r="U83" i="3"/>
  <c r="V83" i="3"/>
  <c r="W83" i="3"/>
  <c r="X83" i="3" s="1"/>
  <c r="AC83" i="3"/>
  <c r="AD83" i="3"/>
  <c r="AE83" i="3"/>
  <c r="AF83" i="3" s="1"/>
  <c r="AG83" i="3" s="1"/>
  <c r="AK83" i="3"/>
  <c r="AL83" i="3"/>
  <c r="AM83" i="3"/>
  <c r="AN83" i="3" s="1"/>
  <c r="I84" i="3"/>
  <c r="J84" i="3"/>
  <c r="K84" i="3"/>
  <c r="L84" i="3"/>
  <c r="M84" i="3"/>
  <c r="N84" i="3"/>
  <c r="O84" i="3"/>
  <c r="P84" i="3" s="1"/>
  <c r="Q84" i="3" s="1"/>
  <c r="U84" i="3"/>
  <c r="V84" i="3"/>
  <c r="W84" i="3"/>
  <c r="X84" i="3" s="1"/>
  <c r="AC84" i="3"/>
  <c r="AD84" i="3"/>
  <c r="AE84" i="3"/>
  <c r="AF84" i="3" s="1"/>
  <c r="AK84" i="3"/>
  <c r="AL84" i="3"/>
  <c r="AM84" i="3"/>
  <c r="AN84" i="3" s="1"/>
  <c r="I55" i="3"/>
  <c r="J55" i="3"/>
  <c r="K55" i="3"/>
  <c r="L55" i="3"/>
  <c r="M55" i="3"/>
  <c r="N55" i="3"/>
  <c r="O55" i="3"/>
  <c r="P55" i="3" s="1"/>
  <c r="Q55" i="3" s="1"/>
  <c r="U55" i="3"/>
  <c r="V55" i="3"/>
  <c r="W55" i="3"/>
  <c r="X55" i="3" s="1"/>
  <c r="AC55" i="3"/>
  <c r="AD55" i="3"/>
  <c r="AE55" i="3"/>
  <c r="AF55" i="3" s="1"/>
  <c r="AK55" i="3"/>
  <c r="AL55" i="3"/>
  <c r="AM55" i="3"/>
  <c r="AN55" i="3" s="1"/>
  <c r="AP55" i="3" s="1"/>
  <c r="I56" i="3"/>
  <c r="J56" i="3"/>
  <c r="K56" i="3"/>
  <c r="L56" i="3"/>
  <c r="M56" i="3"/>
  <c r="N56" i="3"/>
  <c r="O56" i="3"/>
  <c r="P56" i="3" s="1"/>
  <c r="Q56" i="3" s="1"/>
  <c r="U56" i="3"/>
  <c r="V56" i="3"/>
  <c r="W56" i="3"/>
  <c r="X56" i="3" s="1"/>
  <c r="AC56" i="3"/>
  <c r="AD56" i="3"/>
  <c r="AE56" i="3"/>
  <c r="AF56" i="3" s="1"/>
  <c r="AG56" i="3" s="1"/>
  <c r="AK56" i="3"/>
  <c r="AL56" i="3"/>
  <c r="AM56" i="3"/>
  <c r="AN56" i="3" s="1"/>
  <c r="AP56" i="3" s="1"/>
  <c r="I57" i="3"/>
  <c r="J57" i="3"/>
  <c r="K57" i="3"/>
  <c r="L57" i="3"/>
  <c r="M57" i="3"/>
  <c r="N57" i="3"/>
  <c r="O57" i="3"/>
  <c r="P57" i="3" s="1"/>
  <c r="Q57" i="3" s="1"/>
  <c r="U57" i="3"/>
  <c r="V57" i="3"/>
  <c r="W57" i="3"/>
  <c r="X57" i="3" s="1"/>
  <c r="AC57" i="3"/>
  <c r="AD57" i="3"/>
  <c r="AE57" i="3"/>
  <c r="AF57" i="3" s="1"/>
  <c r="AG57" i="3" s="1"/>
  <c r="AK57" i="3"/>
  <c r="AL57" i="3"/>
  <c r="AM57" i="3"/>
  <c r="AN57" i="3" s="1"/>
  <c r="AP57" i="3" s="1"/>
  <c r="I58" i="3"/>
  <c r="J58" i="3"/>
  <c r="K58" i="3"/>
  <c r="L58" i="3"/>
  <c r="M58" i="3"/>
  <c r="N58" i="3"/>
  <c r="O58" i="3"/>
  <c r="P58" i="3" s="1"/>
  <c r="Q58" i="3" s="1"/>
  <c r="U58" i="3"/>
  <c r="V58" i="3"/>
  <c r="W58" i="3"/>
  <c r="X58" i="3" s="1"/>
  <c r="AC58" i="3"/>
  <c r="AD58" i="3"/>
  <c r="AE58" i="3"/>
  <c r="AF58" i="3" s="1"/>
  <c r="AG58" i="3" s="1"/>
  <c r="AK58" i="3"/>
  <c r="AL58" i="3"/>
  <c r="AM58" i="3"/>
  <c r="AN58" i="3" s="1"/>
  <c r="I59" i="3"/>
  <c r="J59" i="3"/>
  <c r="K59" i="3"/>
  <c r="L59" i="3"/>
  <c r="M59" i="3"/>
  <c r="N59" i="3"/>
  <c r="O59" i="3"/>
  <c r="P59" i="3" s="1"/>
  <c r="Q59" i="3" s="1"/>
  <c r="U59" i="3"/>
  <c r="V59" i="3"/>
  <c r="W59" i="3"/>
  <c r="X59" i="3" s="1"/>
  <c r="AC59" i="3"/>
  <c r="AD59" i="3"/>
  <c r="AE59" i="3"/>
  <c r="AF59" i="3" s="1"/>
  <c r="AK59" i="3"/>
  <c r="AL59" i="3"/>
  <c r="AM59" i="3"/>
  <c r="AN59" i="3" s="1"/>
  <c r="I60" i="3"/>
  <c r="J60" i="3"/>
  <c r="K60" i="3"/>
  <c r="L60" i="3"/>
  <c r="M60" i="3"/>
  <c r="N60" i="3"/>
  <c r="O60" i="3"/>
  <c r="P60" i="3" s="1"/>
  <c r="Q60" i="3" s="1"/>
  <c r="U60" i="3"/>
  <c r="V60" i="3"/>
  <c r="W60" i="3"/>
  <c r="X60" i="3" s="1"/>
  <c r="AC60" i="3"/>
  <c r="AD60" i="3"/>
  <c r="AE60" i="3"/>
  <c r="AF60" i="3" s="1"/>
  <c r="AK60" i="3"/>
  <c r="AL60" i="3"/>
  <c r="AM60" i="3"/>
  <c r="AN60" i="3" s="1"/>
  <c r="I61" i="3"/>
  <c r="J61" i="3"/>
  <c r="K61" i="3"/>
  <c r="L61" i="3"/>
  <c r="M61" i="3"/>
  <c r="N61" i="3"/>
  <c r="O61" i="3"/>
  <c r="P61" i="3" s="1"/>
  <c r="Q61" i="3" s="1"/>
  <c r="U61" i="3"/>
  <c r="V61" i="3"/>
  <c r="W61" i="3"/>
  <c r="X61" i="3" s="1"/>
  <c r="AC61" i="3"/>
  <c r="AD61" i="3"/>
  <c r="AE61" i="3"/>
  <c r="AF61" i="3" s="1"/>
  <c r="AK61" i="3"/>
  <c r="AL61" i="3"/>
  <c r="AM61" i="3"/>
  <c r="AN61" i="3" s="1"/>
  <c r="AP61" i="3" s="1"/>
  <c r="I62" i="3"/>
  <c r="J62" i="3"/>
  <c r="K62" i="3"/>
  <c r="L62" i="3"/>
  <c r="M62" i="3"/>
  <c r="N62" i="3"/>
  <c r="O62" i="3"/>
  <c r="P62" i="3" s="1"/>
  <c r="Q62" i="3" s="1"/>
  <c r="U62" i="3"/>
  <c r="V62" i="3"/>
  <c r="W62" i="3"/>
  <c r="X62" i="3" s="1"/>
  <c r="AC62" i="3"/>
  <c r="AD62" i="3"/>
  <c r="AE62" i="3"/>
  <c r="AF62" i="3" s="1"/>
  <c r="AG62" i="3" s="1"/>
  <c r="AK62" i="3"/>
  <c r="AL62" i="3"/>
  <c r="AM62" i="3"/>
  <c r="AN62" i="3" s="1"/>
  <c r="I63" i="3"/>
  <c r="J63" i="3"/>
  <c r="K63" i="3"/>
  <c r="L63" i="3"/>
  <c r="M63" i="3"/>
  <c r="N63" i="3"/>
  <c r="O63" i="3"/>
  <c r="P63" i="3" s="1"/>
  <c r="Q63" i="3" s="1"/>
  <c r="U63" i="3"/>
  <c r="V63" i="3"/>
  <c r="W63" i="3"/>
  <c r="X63" i="3" s="1"/>
  <c r="AC63" i="3"/>
  <c r="AD63" i="3"/>
  <c r="AE63" i="3"/>
  <c r="AF63" i="3" s="1"/>
  <c r="AK63" i="3"/>
  <c r="AL63" i="3"/>
  <c r="AM63" i="3"/>
  <c r="AN63" i="3" s="1"/>
  <c r="AP63" i="3" s="1"/>
  <c r="I64" i="3"/>
  <c r="J64" i="3"/>
  <c r="K64" i="3"/>
  <c r="L64" i="3"/>
  <c r="M64" i="3"/>
  <c r="N64" i="3"/>
  <c r="O64" i="3"/>
  <c r="P64" i="3" s="1"/>
  <c r="Q64" i="3" s="1"/>
  <c r="U64" i="3"/>
  <c r="V64" i="3"/>
  <c r="W64" i="3"/>
  <c r="X64" i="3" s="1"/>
  <c r="AC64" i="3"/>
  <c r="AD64" i="3"/>
  <c r="AE64" i="3"/>
  <c r="AF64" i="3" s="1"/>
  <c r="AG64" i="3" s="1"/>
  <c r="AK64" i="3"/>
  <c r="AL64" i="3"/>
  <c r="AM64" i="3"/>
  <c r="AN64" i="3" s="1"/>
  <c r="AP64" i="3" s="1"/>
  <c r="I65" i="3"/>
  <c r="J65" i="3"/>
  <c r="K65" i="3"/>
  <c r="L65" i="3"/>
  <c r="M65" i="3"/>
  <c r="N65" i="3"/>
  <c r="O65" i="3"/>
  <c r="P65" i="3" s="1"/>
  <c r="Q65" i="3" s="1"/>
  <c r="U65" i="3"/>
  <c r="V65" i="3"/>
  <c r="W65" i="3"/>
  <c r="X65" i="3" s="1"/>
  <c r="AC65" i="3"/>
  <c r="AD65" i="3"/>
  <c r="AE65" i="3"/>
  <c r="AF65" i="3" s="1"/>
  <c r="AG65" i="3" s="1"/>
  <c r="AK65" i="3"/>
  <c r="AL65" i="3"/>
  <c r="AM65" i="3"/>
  <c r="AN65" i="3" s="1"/>
  <c r="AP65" i="3" s="1"/>
  <c r="I66" i="3"/>
  <c r="J66" i="3"/>
  <c r="K66" i="3"/>
  <c r="L66" i="3"/>
  <c r="M66" i="3"/>
  <c r="N66" i="3"/>
  <c r="O66" i="3"/>
  <c r="P66" i="3" s="1"/>
  <c r="Q66" i="3" s="1"/>
  <c r="U66" i="3"/>
  <c r="V66" i="3"/>
  <c r="W66" i="3"/>
  <c r="X66" i="3" s="1"/>
  <c r="AC66" i="3"/>
  <c r="AD66" i="3"/>
  <c r="AE66" i="3"/>
  <c r="AF66" i="3" s="1"/>
  <c r="AG66" i="3" s="1"/>
  <c r="AK66" i="3"/>
  <c r="AL66" i="3"/>
  <c r="AM66" i="3"/>
  <c r="AN66" i="3" s="1"/>
  <c r="I67" i="3"/>
  <c r="J67" i="3"/>
  <c r="K67" i="3"/>
  <c r="L67" i="3"/>
  <c r="M67" i="3"/>
  <c r="N67" i="3"/>
  <c r="O67" i="3"/>
  <c r="P67" i="3" s="1"/>
  <c r="Q67" i="3" s="1"/>
  <c r="U67" i="3"/>
  <c r="V67" i="3"/>
  <c r="W67" i="3"/>
  <c r="X67" i="3" s="1"/>
  <c r="AC67" i="3"/>
  <c r="AD67" i="3"/>
  <c r="AE67" i="3"/>
  <c r="AF67" i="3" s="1"/>
  <c r="AK67" i="3"/>
  <c r="AL67" i="3"/>
  <c r="AM67" i="3"/>
  <c r="AN67" i="3" s="1"/>
  <c r="I38" i="3"/>
  <c r="J38" i="3"/>
  <c r="K38" i="3"/>
  <c r="L38" i="3"/>
  <c r="M38" i="3"/>
  <c r="N38" i="3"/>
  <c r="O38" i="3"/>
  <c r="P38" i="3" s="1"/>
  <c r="Q38" i="3" s="1"/>
  <c r="U38" i="3"/>
  <c r="V38" i="3"/>
  <c r="W38" i="3"/>
  <c r="X38" i="3" s="1"/>
  <c r="AC38" i="3"/>
  <c r="AD38" i="3"/>
  <c r="AE38" i="3"/>
  <c r="AF38" i="3" s="1"/>
  <c r="AK38" i="3"/>
  <c r="AL38" i="3"/>
  <c r="AM38" i="3"/>
  <c r="AN38" i="3" s="1"/>
  <c r="I39" i="3"/>
  <c r="J39" i="3"/>
  <c r="K39" i="3"/>
  <c r="L39" i="3"/>
  <c r="M39" i="3"/>
  <c r="N39" i="3"/>
  <c r="O39" i="3"/>
  <c r="P39" i="3" s="1"/>
  <c r="Q39" i="3" s="1"/>
  <c r="U39" i="3"/>
  <c r="V39" i="3"/>
  <c r="W39" i="3"/>
  <c r="X39" i="3" s="1"/>
  <c r="AC39" i="3"/>
  <c r="AD39" i="3"/>
  <c r="AE39" i="3"/>
  <c r="AF39" i="3" s="1"/>
  <c r="AK39" i="3"/>
  <c r="AL39" i="3"/>
  <c r="AM39" i="3"/>
  <c r="AN39" i="3" s="1"/>
  <c r="I40" i="3"/>
  <c r="J40" i="3"/>
  <c r="K40" i="3"/>
  <c r="L40" i="3"/>
  <c r="M40" i="3"/>
  <c r="N40" i="3"/>
  <c r="O40" i="3"/>
  <c r="P40" i="3" s="1"/>
  <c r="Q40" i="3" s="1"/>
  <c r="U40" i="3"/>
  <c r="V40" i="3"/>
  <c r="W40" i="3"/>
  <c r="X40" i="3" s="1"/>
  <c r="AC40" i="3"/>
  <c r="AD40" i="3"/>
  <c r="AE40" i="3"/>
  <c r="AF40" i="3" s="1"/>
  <c r="AK40" i="3"/>
  <c r="AL40" i="3"/>
  <c r="AM40" i="3"/>
  <c r="AN40" i="3" s="1"/>
  <c r="I41" i="3"/>
  <c r="J41" i="3"/>
  <c r="K41" i="3"/>
  <c r="L41" i="3"/>
  <c r="M41" i="3"/>
  <c r="N41" i="3"/>
  <c r="O41" i="3"/>
  <c r="P41" i="3" s="1"/>
  <c r="Q41" i="3" s="1"/>
  <c r="U41" i="3"/>
  <c r="V41" i="3"/>
  <c r="W41" i="3"/>
  <c r="X41" i="3" s="1"/>
  <c r="AC41" i="3"/>
  <c r="AD41" i="3"/>
  <c r="AE41" i="3"/>
  <c r="AF41" i="3" s="1"/>
  <c r="AG41" i="3" s="1"/>
  <c r="AK41" i="3"/>
  <c r="AL41" i="3"/>
  <c r="AM41" i="3"/>
  <c r="AN41" i="3" s="1"/>
  <c r="I42" i="3"/>
  <c r="J42" i="3"/>
  <c r="K42" i="3"/>
  <c r="L42" i="3"/>
  <c r="M42" i="3"/>
  <c r="N42" i="3"/>
  <c r="O42" i="3"/>
  <c r="P42" i="3" s="1"/>
  <c r="Q42" i="3" s="1"/>
  <c r="U42" i="3"/>
  <c r="V42" i="3"/>
  <c r="W42" i="3"/>
  <c r="X42" i="3" s="1"/>
  <c r="AC42" i="3"/>
  <c r="AD42" i="3"/>
  <c r="AE42" i="3"/>
  <c r="AF42" i="3" s="1"/>
  <c r="AK42" i="3"/>
  <c r="AL42" i="3"/>
  <c r="AM42" i="3"/>
  <c r="AN42" i="3" s="1"/>
  <c r="I43" i="3"/>
  <c r="J43" i="3"/>
  <c r="K43" i="3"/>
  <c r="L43" i="3"/>
  <c r="M43" i="3"/>
  <c r="N43" i="3"/>
  <c r="O43" i="3"/>
  <c r="P43" i="3" s="1"/>
  <c r="Q43" i="3" s="1"/>
  <c r="U43" i="3"/>
  <c r="V43" i="3"/>
  <c r="W43" i="3"/>
  <c r="X43" i="3" s="1"/>
  <c r="AC43" i="3"/>
  <c r="AD43" i="3"/>
  <c r="AE43" i="3"/>
  <c r="AF43" i="3" s="1"/>
  <c r="AK43" i="3"/>
  <c r="AL43" i="3"/>
  <c r="AM43" i="3"/>
  <c r="AN43" i="3" s="1"/>
  <c r="I44" i="3"/>
  <c r="J44" i="3"/>
  <c r="K44" i="3"/>
  <c r="L44" i="3"/>
  <c r="M44" i="3"/>
  <c r="N44" i="3"/>
  <c r="O44" i="3"/>
  <c r="P44" i="3" s="1"/>
  <c r="Q44" i="3" s="1"/>
  <c r="U44" i="3"/>
  <c r="V44" i="3"/>
  <c r="W44" i="3"/>
  <c r="X44" i="3" s="1"/>
  <c r="AC44" i="3"/>
  <c r="AD44" i="3"/>
  <c r="AE44" i="3"/>
  <c r="AF44" i="3" s="1"/>
  <c r="AK44" i="3"/>
  <c r="AL44" i="3"/>
  <c r="AM44" i="3"/>
  <c r="AN44" i="3" s="1"/>
  <c r="I45" i="3"/>
  <c r="J45" i="3"/>
  <c r="K45" i="3"/>
  <c r="L45" i="3"/>
  <c r="M45" i="3"/>
  <c r="N45" i="3"/>
  <c r="O45" i="3"/>
  <c r="P45" i="3" s="1"/>
  <c r="Q45" i="3" s="1"/>
  <c r="U45" i="3"/>
  <c r="V45" i="3"/>
  <c r="W45" i="3"/>
  <c r="X45" i="3" s="1"/>
  <c r="AC45" i="3"/>
  <c r="AD45" i="3"/>
  <c r="AE45" i="3"/>
  <c r="AF45" i="3" s="1"/>
  <c r="AG45" i="3" s="1"/>
  <c r="AK45" i="3"/>
  <c r="AL45" i="3"/>
  <c r="AM45" i="3"/>
  <c r="AN45" i="3" s="1"/>
  <c r="I46" i="3"/>
  <c r="J46" i="3"/>
  <c r="K46" i="3"/>
  <c r="L46" i="3"/>
  <c r="M46" i="3"/>
  <c r="N46" i="3"/>
  <c r="O46" i="3"/>
  <c r="P46" i="3" s="1"/>
  <c r="Q46" i="3" s="1"/>
  <c r="U46" i="3"/>
  <c r="V46" i="3"/>
  <c r="W46" i="3"/>
  <c r="X46" i="3" s="1"/>
  <c r="AC46" i="3"/>
  <c r="AD46" i="3"/>
  <c r="AE46" i="3"/>
  <c r="AF46" i="3" s="1"/>
  <c r="AK46" i="3"/>
  <c r="AL46" i="3"/>
  <c r="AM46" i="3"/>
  <c r="AN46" i="3" s="1"/>
  <c r="I47" i="3"/>
  <c r="J47" i="3"/>
  <c r="K47" i="3"/>
  <c r="L47" i="3"/>
  <c r="M47" i="3"/>
  <c r="N47" i="3"/>
  <c r="O47" i="3"/>
  <c r="P47" i="3" s="1"/>
  <c r="Q47" i="3" s="1"/>
  <c r="U47" i="3"/>
  <c r="V47" i="3"/>
  <c r="W47" i="3"/>
  <c r="X47" i="3" s="1"/>
  <c r="AC47" i="3"/>
  <c r="AD47" i="3"/>
  <c r="AE47" i="3"/>
  <c r="AF47" i="3" s="1"/>
  <c r="AG47" i="3" s="1"/>
  <c r="AK47" i="3"/>
  <c r="AL47" i="3"/>
  <c r="AM47" i="3"/>
  <c r="AN47" i="3" s="1"/>
  <c r="I48" i="3"/>
  <c r="J48" i="3"/>
  <c r="K48" i="3"/>
  <c r="L48" i="3"/>
  <c r="M48" i="3"/>
  <c r="N48" i="3"/>
  <c r="O48" i="3"/>
  <c r="P48" i="3" s="1"/>
  <c r="Q48" i="3" s="1"/>
  <c r="U48" i="3"/>
  <c r="V48" i="3"/>
  <c r="W48" i="3"/>
  <c r="X48" i="3" s="1"/>
  <c r="AC48" i="3"/>
  <c r="AD48" i="3"/>
  <c r="AE48" i="3"/>
  <c r="AF48" i="3" s="1"/>
  <c r="AK48" i="3"/>
  <c r="AL48" i="3"/>
  <c r="AM48" i="3"/>
  <c r="AN48" i="3" s="1"/>
  <c r="I49" i="3"/>
  <c r="J49" i="3"/>
  <c r="K49" i="3"/>
  <c r="L49" i="3"/>
  <c r="M49" i="3"/>
  <c r="N49" i="3"/>
  <c r="O49" i="3"/>
  <c r="P49" i="3" s="1"/>
  <c r="Q49" i="3" s="1"/>
  <c r="U49" i="3"/>
  <c r="V49" i="3"/>
  <c r="W49" i="3"/>
  <c r="X49" i="3" s="1"/>
  <c r="AC49" i="3"/>
  <c r="AD49" i="3"/>
  <c r="AE49" i="3"/>
  <c r="AF49" i="3" s="1"/>
  <c r="AG49" i="3" s="1"/>
  <c r="AK49" i="3"/>
  <c r="AL49" i="3"/>
  <c r="AM49" i="3"/>
  <c r="AN49" i="3" s="1"/>
  <c r="I50" i="3"/>
  <c r="J50" i="3"/>
  <c r="K50" i="3"/>
  <c r="L50" i="3"/>
  <c r="M50" i="3"/>
  <c r="N50" i="3"/>
  <c r="O50" i="3"/>
  <c r="P50" i="3" s="1"/>
  <c r="Q50" i="3" s="1"/>
  <c r="U50" i="3"/>
  <c r="V50" i="3"/>
  <c r="W50" i="3"/>
  <c r="X50" i="3" s="1"/>
  <c r="AC50" i="3"/>
  <c r="AD50" i="3"/>
  <c r="AE50" i="3"/>
  <c r="AF50" i="3" s="1"/>
  <c r="AG50" i="3" s="1"/>
  <c r="AK50" i="3"/>
  <c r="AL50" i="3"/>
  <c r="AM50" i="3"/>
  <c r="AN50" i="3" s="1"/>
  <c r="I21" i="3"/>
  <c r="J21" i="3"/>
  <c r="K21" i="3"/>
  <c r="L21" i="3"/>
  <c r="M21" i="3"/>
  <c r="N21" i="3"/>
  <c r="O21" i="3"/>
  <c r="P21" i="3" s="1"/>
  <c r="Q21" i="3" s="1"/>
  <c r="U21" i="3"/>
  <c r="V21" i="3"/>
  <c r="W21" i="3"/>
  <c r="X21" i="3" s="1"/>
  <c r="Z21" i="3" s="1"/>
  <c r="AC21" i="3"/>
  <c r="AD21" i="3"/>
  <c r="AE21" i="3"/>
  <c r="AF21" i="3" s="1"/>
  <c r="AK21" i="3"/>
  <c r="AL21" i="3"/>
  <c r="AM21" i="3"/>
  <c r="AN21" i="3" s="1"/>
  <c r="I22" i="3"/>
  <c r="J22" i="3"/>
  <c r="K22" i="3"/>
  <c r="L22" i="3"/>
  <c r="M22" i="3"/>
  <c r="N22" i="3"/>
  <c r="O22" i="3"/>
  <c r="P22" i="3" s="1"/>
  <c r="Q22" i="3" s="1"/>
  <c r="U22" i="3"/>
  <c r="V22" i="3"/>
  <c r="W22" i="3"/>
  <c r="X22" i="3" s="1"/>
  <c r="Z22" i="3" s="1"/>
  <c r="AC22" i="3"/>
  <c r="AD22" i="3"/>
  <c r="AE22" i="3"/>
  <c r="AF22" i="3" s="1"/>
  <c r="AK22" i="3"/>
  <c r="AL22" i="3"/>
  <c r="AM22" i="3"/>
  <c r="AN22" i="3" s="1"/>
  <c r="I23" i="3"/>
  <c r="J23" i="3"/>
  <c r="K23" i="3"/>
  <c r="L23" i="3"/>
  <c r="M23" i="3"/>
  <c r="N23" i="3"/>
  <c r="O23" i="3"/>
  <c r="P23" i="3" s="1"/>
  <c r="Q23" i="3" s="1"/>
  <c r="U23" i="3"/>
  <c r="V23" i="3"/>
  <c r="W23" i="3"/>
  <c r="X23" i="3" s="1"/>
  <c r="AC23" i="3"/>
  <c r="AD23" i="3"/>
  <c r="AE23" i="3"/>
  <c r="AF23" i="3" s="1"/>
  <c r="AK23" i="3"/>
  <c r="AL23" i="3"/>
  <c r="AM23" i="3"/>
  <c r="AN23" i="3" s="1"/>
  <c r="I24" i="3"/>
  <c r="J24" i="3"/>
  <c r="K24" i="3"/>
  <c r="L24" i="3"/>
  <c r="M24" i="3"/>
  <c r="N24" i="3"/>
  <c r="O24" i="3"/>
  <c r="P24" i="3" s="1"/>
  <c r="Q24" i="3" s="1"/>
  <c r="U24" i="3"/>
  <c r="V24" i="3"/>
  <c r="W24" i="3"/>
  <c r="X24" i="3" s="1"/>
  <c r="AC24" i="3"/>
  <c r="AD24" i="3"/>
  <c r="AE24" i="3"/>
  <c r="AF24" i="3" s="1"/>
  <c r="AK24" i="3"/>
  <c r="AL24" i="3"/>
  <c r="AM24" i="3"/>
  <c r="AN24" i="3" s="1"/>
  <c r="I25" i="3"/>
  <c r="J25" i="3"/>
  <c r="K25" i="3"/>
  <c r="L25" i="3"/>
  <c r="M25" i="3"/>
  <c r="N25" i="3"/>
  <c r="O25" i="3"/>
  <c r="P25" i="3" s="1"/>
  <c r="Q25" i="3" s="1"/>
  <c r="U25" i="3"/>
  <c r="V25" i="3"/>
  <c r="W25" i="3"/>
  <c r="X25" i="3" s="1"/>
  <c r="Z25" i="3" s="1"/>
  <c r="AC25" i="3"/>
  <c r="AD25" i="3"/>
  <c r="AE25" i="3"/>
  <c r="AF25" i="3" s="1"/>
  <c r="AK25" i="3"/>
  <c r="AL25" i="3"/>
  <c r="AM25" i="3"/>
  <c r="AN25" i="3" s="1"/>
  <c r="I26" i="3"/>
  <c r="J26" i="3"/>
  <c r="K26" i="3"/>
  <c r="L26" i="3"/>
  <c r="M26" i="3"/>
  <c r="N26" i="3"/>
  <c r="O26" i="3"/>
  <c r="P26" i="3" s="1"/>
  <c r="Q26" i="3" s="1"/>
  <c r="U26" i="3"/>
  <c r="V26" i="3"/>
  <c r="W26" i="3"/>
  <c r="X26" i="3" s="1"/>
  <c r="Z26" i="3" s="1"/>
  <c r="AC26" i="3"/>
  <c r="AD26" i="3"/>
  <c r="AE26" i="3"/>
  <c r="AF26" i="3" s="1"/>
  <c r="AK26" i="3"/>
  <c r="AL26" i="3"/>
  <c r="AM26" i="3"/>
  <c r="AN26" i="3" s="1"/>
  <c r="I27" i="3"/>
  <c r="J27" i="3"/>
  <c r="K27" i="3"/>
  <c r="L27" i="3"/>
  <c r="M27" i="3"/>
  <c r="N27" i="3"/>
  <c r="O27" i="3"/>
  <c r="P27" i="3" s="1"/>
  <c r="Q27" i="3" s="1"/>
  <c r="U27" i="3"/>
  <c r="V27" i="3"/>
  <c r="W27" i="3"/>
  <c r="X27" i="3" s="1"/>
  <c r="Z27" i="3" s="1"/>
  <c r="AC27" i="3"/>
  <c r="AD27" i="3"/>
  <c r="AE27" i="3"/>
  <c r="AF27" i="3" s="1"/>
  <c r="AG27" i="3" s="1"/>
  <c r="AK27" i="3"/>
  <c r="AL27" i="3"/>
  <c r="AM27" i="3"/>
  <c r="AN27" i="3" s="1"/>
  <c r="I28" i="3"/>
  <c r="J28" i="3"/>
  <c r="K28" i="3"/>
  <c r="L28" i="3"/>
  <c r="M28" i="3"/>
  <c r="N28" i="3"/>
  <c r="O28" i="3"/>
  <c r="P28" i="3" s="1"/>
  <c r="Q28" i="3" s="1"/>
  <c r="U28" i="3"/>
  <c r="V28" i="3"/>
  <c r="W28" i="3"/>
  <c r="X28" i="3" s="1"/>
  <c r="AC28" i="3"/>
  <c r="AD28" i="3"/>
  <c r="AE28" i="3"/>
  <c r="AF28" i="3" s="1"/>
  <c r="AK28" i="3"/>
  <c r="AL28" i="3"/>
  <c r="AM28" i="3"/>
  <c r="AN28" i="3" s="1"/>
  <c r="I29" i="3"/>
  <c r="J29" i="3"/>
  <c r="K29" i="3"/>
  <c r="L29" i="3"/>
  <c r="M29" i="3"/>
  <c r="N29" i="3"/>
  <c r="O29" i="3"/>
  <c r="P29" i="3" s="1"/>
  <c r="Q29" i="3" s="1"/>
  <c r="U29" i="3"/>
  <c r="V29" i="3"/>
  <c r="W29" i="3"/>
  <c r="X29" i="3" s="1"/>
  <c r="Z29" i="3" s="1"/>
  <c r="AC29" i="3"/>
  <c r="AD29" i="3"/>
  <c r="AE29" i="3"/>
  <c r="AF29" i="3" s="1"/>
  <c r="AK29" i="3"/>
  <c r="AL29" i="3"/>
  <c r="AM29" i="3"/>
  <c r="AN29" i="3" s="1"/>
  <c r="I30" i="3"/>
  <c r="J30" i="3"/>
  <c r="K30" i="3"/>
  <c r="L30" i="3"/>
  <c r="M30" i="3"/>
  <c r="N30" i="3"/>
  <c r="O30" i="3"/>
  <c r="P30" i="3" s="1"/>
  <c r="Q30" i="3" s="1"/>
  <c r="U30" i="3"/>
  <c r="V30" i="3"/>
  <c r="W30" i="3"/>
  <c r="X30" i="3" s="1"/>
  <c r="Z30" i="3" s="1"/>
  <c r="AC30" i="3"/>
  <c r="AD30" i="3"/>
  <c r="AE30" i="3"/>
  <c r="AF30" i="3" s="1"/>
  <c r="AK30" i="3"/>
  <c r="AL30" i="3"/>
  <c r="AM30" i="3"/>
  <c r="AN30" i="3" s="1"/>
  <c r="I31" i="3"/>
  <c r="J31" i="3"/>
  <c r="K31" i="3"/>
  <c r="L31" i="3"/>
  <c r="M31" i="3"/>
  <c r="N31" i="3"/>
  <c r="O31" i="3"/>
  <c r="P31" i="3" s="1"/>
  <c r="Q31" i="3" s="1"/>
  <c r="U31" i="3"/>
  <c r="V31" i="3"/>
  <c r="W31" i="3"/>
  <c r="X31" i="3" s="1"/>
  <c r="Z31" i="3" s="1"/>
  <c r="AC31" i="3"/>
  <c r="AD31" i="3"/>
  <c r="AE31" i="3"/>
  <c r="AF31" i="3" s="1"/>
  <c r="AG31" i="3" s="1"/>
  <c r="AK31" i="3"/>
  <c r="AL31" i="3"/>
  <c r="AM31" i="3"/>
  <c r="AN31" i="3" s="1"/>
  <c r="I32" i="3"/>
  <c r="J32" i="3"/>
  <c r="K32" i="3"/>
  <c r="L32" i="3"/>
  <c r="M32" i="3"/>
  <c r="N32" i="3"/>
  <c r="O32" i="3"/>
  <c r="P32" i="3" s="1"/>
  <c r="Q32" i="3" s="1"/>
  <c r="U32" i="3"/>
  <c r="V32" i="3"/>
  <c r="W32" i="3"/>
  <c r="X32" i="3" s="1"/>
  <c r="AC32" i="3"/>
  <c r="AD32" i="3"/>
  <c r="AE32" i="3"/>
  <c r="AF32" i="3" s="1"/>
  <c r="AK32" i="3"/>
  <c r="AL32" i="3"/>
  <c r="AM32" i="3"/>
  <c r="AN32" i="3" s="1"/>
  <c r="I33" i="3"/>
  <c r="J33" i="3"/>
  <c r="K33" i="3"/>
  <c r="L33" i="3"/>
  <c r="M33" i="3"/>
  <c r="N33" i="3"/>
  <c r="O33" i="3"/>
  <c r="P33" i="3" s="1"/>
  <c r="Q33" i="3" s="1"/>
  <c r="U33" i="3"/>
  <c r="V33" i="3"/>
  <c r="W33" i="3"/>
  <c r="X33" i="3" s="1"/>
  <c r="Z33" i="3" s="1"/>
  <c r="AC33" i="3"/>
  <c r="AD33" i="3"/>
  <c r="AE33" i="3"/>
  <c r="AF33" i="3" s="1"/>
  <c r="AK33" i="3"/>
  <c r="AL33" i="3"/>
  <c r="AM33" i="3"/>
  <c r="AN33" i="3" s="1"/>
  <c r="AM4" i="3"/>
  <c r="AN4" i="3" s="1"/>
  <c r="AO4" i="3" s="1"/>
  <c r="AM5" i="3"/>
  <c r="AN5" i="3" s="1"/>
  <c r="AO5" i="3" s="1"/>
  <c r="AM6" i="3"/>
  <c r="AN6" i="3" s="1"/>
  <c r="AO6" i="3" s="1"/>
  <c r="AM7" i="3"/>
  <c r="AN7" i="3" s="1"/>
  <c r="AO7" i="3" s="1"/>
  <c r="AM8" i="3"/>
  <c r="AN8" i="3" s="1"/>
  <c r="AO8" i="3" s="1"/>
  <c r="AM9" i="3"/>
  <c r="AN9" i="3" s="1"/>
  <c r="AO9" i="3" s="1"/>
  <c r="AM10" i="3"/>
  <c r="AN10" i="3" s="1"/>
  <c r="AO10" i="3" s="1"/>
  <c r="AM11" i="3"/>
  <c r="AN11" i="3" s="1"/>
  <c r="AO11" i="3" s="1"/>
  <c r="AM12" i="3"/>
  <c r="AN12" i="3" s="1"/>
  <c r="AO12" i="3" s="1"/>
  <c r="AM13" i="3"/>
  <c r="AN13" i="3" s="1"/>
  <c r="AO13" i="3" s="1"/>
  <c r="AM14" i="3"/>
  <c r="AN14" i="3" s="1"/>
  <c r="AO14" i="3" s="1"/>
  <c r="AM15" i="3"/>
  <c r="AN15" i="3" s="1"/>
  <c r="AO15" i="3" s="1"/>
  <c r="AM16" i="3"/>
  <c r="AN16" i="3" s="1"/>
  <c r="AO16" i="3" s="1"/>
  <c r="AM3" i="3"/>
  <c r="AE4" i="3"/>
  <c r="AF4" i="3" s="1"/>
  <c r="AE5" i="3"/>
  <c r="AF5" i="3" s="1"/>
  <c r="AE6" i="3"/>
  <c r="AF6" i="3" s="1"/>
  <c r="AE7" i="3"/>
  <c r="AF7" i="3" s="1"/>
  <c r="AE8" i="3"/>
  <c r="AF8" i="3" s="1"/>
  <c r="AE9" i="3"/>
  <c r="AF9" i="3" s="1"/>
  <c r="AE10" i="3"/>
  <c r="AF10" i="3" s="1"/>
  <c r="AE11" i="3"/>
  <c r="AF11" i="3" s="1"/>
  <c r="AE12" i="3"/>
  <c r="AF12" i="3" s="1"/>
  <c r="AE13" i="3"/>
  <c r="AF13" i="3" s="1"/>
  <c r="AE14" i="3"/>
  <c r="AF14" i="3" s="1"/>
  <c r="AE15" i="3"/>
  <c r="AF15" i="3" s="1"/>
  <c r="AE16" i="3"/>
  <c r="AF16" i="3" s="1"/>
  <c r="AE3" i="3"/>
  <c r="W4" i="3"/>
  <c r="X4" i="3" s="1"/>
  <c r="W5" i="3"/>
  <c r="X5" i="3" s="1"/>
  <c r="W6" i="3"/>
  <c r="X6" i="3" s="1"/>
  <c r="W7" i="3"/>
  <c r="X7" i="3" s="1"/>
  <c r="W8" i="3"/>
  <c r="X8" i="3" s="1"/>
  <c r="W9" i="3"/>
  <c r="X9" i="3" s="1"/>
  <c r="W10" i="3"/>
  <c r="X10" i="3" s="1"/>
  <c r="W11" i="3"/>
  <c r="X11" i="3" s="1"/>
  <c r="Z11" i="3" s="1"/>
  <c r="W12" i="3"/>
  <c r="X12" i="3" s="1"/>
  <c r="W13" i="3"/>
  <c r="X13" i="3" s="1"/>
  <c r="W14" i="3"/>
  <c r="X14" i="3" s="1"/>
  <c r="W15" i="3"/>
  <c r="X15" i="3" s="1"/>
  <c r="W16" i="3"/>
  <c r="X16" i="3" s="1"/>
  <c r="W3" i="3"/>
  <c r="O3" i="3"/>
  <c r="O4" i="3"/>
  <c r="P4" i="3" s="1"/>
  <c r="Q4" i="3" s="1"/>
  <c r="O5" i="3"/>
  <c r="P5" i="3" s="1"/>
  <c r="Q5" i="3" s="1"/>
  <c r="O6" i="3"/>
  <c r="P6" i="3" s="1"/>
  <c r="Q6" i="3" s="1"/>
  <c r="O7" i="3"/>
  <c r="P7" i="3" s="1"/>
  <c r="Q7" i="3" s="1"/>
  <c r="O8" i="3"/>
  <c r="P8" i="3" s="1"/>
  <c r="Q8" i="3" s="1"/>
  <c r="O9" i="3"/>
  <c r="P9" i="3" s="1"/>
  <c r="Q9" i="3" s="1"/>
  <c r="O10" i="3"/>
  <c r="P10" i="3" s="1"/>
  <c r="Q10" i="3" s="1"/>
  <c r="O11" i="3"/>
  <c r="P11" i="3" s="1"/>
  <c r="Q11" i="3" s="1"/>
  <c r="O12" i="3"/>
  <c r="P12" i="3" s="1"/>
  <c r="Q12" i="3" s="1"/>
  <c r="O13" i="3"/>
  <c r="P13" i="3" s="1"/>
  <c r="Q13" i="3" s="1"/>
  <c r="O14" i="3"/>
  <c r="P14" i="3" s="1"/>
  <c r="Q14" i="3" s="1"/>
  <c r="O15" i="3"/>
  <c r="P15" i="3" s="1"/>
  <c r="Q15" i="3" s="1"/>
  <c r="O16" i="3"/>
  <c r="P16" i="3" s="1"/>
  <c r="Q16" i="3" s="1"/>
  <c r="I4" i="3"/>
  <c r="J4" i="3"/>
  <c r="K4" i="3"/>
  <c r="L4" i="3"/>
  <c r="M4" i="3"/>
  <c r="N4" i="3"/>
  <c r="U4" i="3"/>
  <c r="V4" i="3"/>
  <c r="AC4" i="3"/>
  <c r="AD4" i="3"/>
  <c r="AK4" i="3"/>
  <c r="AL4" i="3"/>
  <c r="I5" i="3"/>
  <c r="J5" i="3"/>
  <c r="K5" i="3"/>
  <c r="L5" i="3"/>
  <c r="M5" i="3"/>
  <c r="N5" i="3"/>
  <c r="U5" i="3"/>
  <c r="V5" i="3"/>
  <c r="AC5" i="3"/>
  <c r="AD5" i="3"/>
  <c r="AK5" i="3"/>
  <c r="AL5" i="3"/>
  <c r="I6" i="3"/>
  <c r="J6" i="3"/>
  <c r="K6" i="3"/>
  <c r="L6" i="3"/>
  <c r="M6" i="3"/>
  <c r="N6" i="3"/>
  <c r="U6" i="3"/>
  <c r="V6" i="3"/>
  <c r="AC6" i="3"/>
  <c r="AD6" i="3"/>
  <c r="AK6" i="3"/>
  <c r="AL6" i="3"/>
  <c r="I7" i="3"/>
  <c r="J7" i="3"/>
  <c r="K7" i="3"/>
  <c r="L7" i="3"/>
  <c r="M7" i="3"/>
  <c r="N7" i="3"/>
  <c r="U7" i="3"/>
  <c r="V7" i="3"/>
  <c r="AC7" i="3"/>
  <c r="AD7" i="3"/>
  <c r="AK7" i="3"/>
  <c r="AL7" i="3"/>
  <c r="I8" i="3"/>
  <c r="J8" i="3"/>
  <c r="K8" i="3"/>
  <c r="L8" i="3"/>
  <c r="M8" i="3"/>
  <c r="N8" i="3"/>
  <c r="U8" i="3"/>
  <c r="V8" i="3"/>
  <c r="AC8" i="3"/>
  <c r="AD8" i="3"/>
  <c r="AK8" i="3"/>
  <c r="AL8" i="3"/>
  <c r="I9" i="3"/>
  <c r="J9" i="3"/>
  <c r="K9" i="3"/>
  <c r="L9" i="3"/>
  <c r="M9" i="3"/>
  <c r="N9" i="3"/>
  <c r="U9" i="3"/>
  <c r="V9" i="3"/>
  <c r="AC9" i="3"/>
  <c r="AD9" i="3"/>
  <c r="AK9" i="3"/>
  <c r="AL9" i="3"/>
  <c r="I10" i="3"/>
  <c r="J10" i="3"/>
  <c r="K10" i="3"/>
  <c r="L10" i="3"/>
  <c r="M10" i="3"/>
  <c r="N10" i="3"/>
  <c r="U10" i="3"/>
  <c r="V10" i="3"/>
  <c r="AC10" i="3"/>
  <c r="AD10" i="3"/>
  <c r="AK10" i="3"/>
  <c r="AL10" i="3"/>
  <c r="I11" i="3"/>
  <c r="J11" i="3"/>
  <c r="K11" i="3"/>
  <c r="L11" i="3"/>
  <c r="M11" i="3"/>
  <c r="N11" i="3"/>
  <c r="U11" i="3"/>
  <c r="V11" i="3"/>
  <c r="AC11" i="3"/>
  <c r="AD11" i="3"/>
  <c r="AK11" i="3"/>
  <c r="AL11" i="3"/>
  <c r="I12" i="3"/>
  <c r="J12" i="3"/>
  <c r="K12" i="3"/>
  <c r="L12" i="3"/>
  <c r="M12" i="3"/>
  <c r="N12" i="3"/>
  <c r="U12" i="3"/>
  <c r="V12" i="3"/>
  <c r="AC12" i="3"/>
  <c r="AD12" i="3"/>
  <c r="AK12" i="3"/>
  <c r="AL12" i="3"/>
  <c r="I13" i="3"/>
  <c r="J13" i="3"/>
  <c r="K13" i="3"/>
  <c r="L13" i="3"/>
  <c r="M13" i="3"/>
  <c r="N13" i="3"/>
  <c r="U13" i="3"/>
  <c r="V13" i="3"/>
  <c r="AC13" i="3"/>
  <c r="AD13" i="3"/>
  <c r="AK13" i="3"/>
  <c r="AL13" i="3"/>
  <c r="I14" i="3"/>
  <c r="J14" i="3"/>
  <c r="K14" i="3"/>
  <c r="L14" i="3"/>
  <c r="M14" i="3"/>
  <c r="N14" i="3"/>
  <c r="U14" i="3"/>
  <c r="V14" i="3"/>
  <c r="AC14" i="3"/>
  <c r="AD14" i="3"/>
  <c r="AK14" i="3"/>
  <c r="AL14" i="3"/>
  <c r="I15" i="3"/>
  <c r="J15" i="3"/>
  <c r="K15" i="3"/>
  <c r="L15" i="3"/>
  <c r="M15" i="3"/>
  <c r="N15" i="3"/>
  <c r="U15" i="3"/>
  <c r="V15" i="3"/>
  <c r="AC15" i="3"/>
  <c r="AD15" i="3"/>
  <c r="AK15" i="3"/>
  <c r="AL15" i="3"/>
  <c r="I16" i="3"/>
  <c r="J16" i="3"/>
  <c r="K16" i="3"/>
  <c r="L16" i="3"/>
  <c r="M16" i="3"/>
  <c r="N16" i="3"/>
  <c r="U16" i="3"/>
  <c r="V16" i="3"/>
  <c r="AC16" i="3"/>
  <c r="AD16" i="3"/>
  <c r="AK16" i="3"/>
  <c r="AL16" i="3"/>
  <c r="AG117" i="3" l="1"/>
  <c r="AH117" i="3"/>
  <c r="AG118" i="3"/>
  <c r="AH118" i="3"/>
  <c r="AG111" i="3"/>
  <c r="AJ111" i="3" s="1"/>
  <c r="AH111" i="3"/>
  <c r="AG110" i="3"/>
  <c r="AH110" i="3"/>
  <c r="AG109" i="3"/>
  <c r="AJ109" i="3" s="1"/>
  <c r="AH109" i="3"/>
  <c r="AG115" i="3"/>
  <c r="AH115" i="3"/>
  <c r="AG114" i="3"/>
  <c r="AJ114" i="3" s="1"/>
  <c r="AH114" i="3"/>
  <c r="AG113" i="3"/>
  <c r="AH113" i="3"/>
  <c r="AG107" i="3"/>
  <c r="AJ107" i="3" s="1"/>
  <c r="AH107" i="3"/>
  <c r="AG106" i="3"/>
  <c r="AH106" i="3"/>
  <c r="AJ112" i="3"/>
  <c r="AH116" i="3"/>
  <c r="AJ116" i="3" s="1"/>
  <c r="AH112" i="3"/>
  <c r="AH108" i="3"/>
  <c r="AJ108" i="3" s="1"/>
  <c r="Z113" i="3"/>
  <c r="Y113" i="3"/>
  <c r="AB113" i="3" s="1"/>
  <c r="AO118" i="3"/>
  <c r="AP118" i="3"/>
  <c r="Z118" i="3"/>
  <c r="Y118" i="3"/>
  <c r="AB118" i="3" s="1"/>
  <c r="AO110" i="3"/>
  <c r="AP110" i="3"/>
  <c r="Z110" i="3"/>
  <c r="Y110" i="3"/>
  <c r="AO113" i="3"/>
  <c r="AP113" i="3"/>
  <c r="AO115" i="3"/>
  <c r="AP115" i="3"/>
  <c r="Z115" i="3"/>
  <c r="Y115" i="3"/>
  <c r="AB115" i="3" s="1"/>
  <c r="AO107" i="3"/>
  <c r="AP107" i="3"/>
  <c r="Z107" i="3"/>
  <c r="Y107" i="3"/>
  <c r="AB107" i="3" s="1"/>
  <c r="AO112" i="3"/>
  <c r="AP112" i="3"/>
  <c r="Z112" i="3"/>
  <c r="Y112" i="3"/>
  <c r="AB112" i="3" s="1"/>
  <c r="AO117" i="3"/>
  <c r="AP117" i="3"/>
  <c r="Z117" i="3"/>
  <c r="Y117" i="3"/>
  <c r="AO109" i="3"/>
  <c r="AP109" i="3"/>
  <c r="Z109" i="3"/>
  <c r="Y109" i="3"/>
  <c r="AO114" i="3"/>
  <c r="AP114" i="3"/>
  <c r="Z114" i="3"/>
  <c r="Y114" i="3"/>
  <c r="AO106" i="3"/>
  <c r="AP106" i="3"/>
  <c r="Z106" i="3"/>
  <c r="Y106" i="3"/>
  <c r="AO111" i="3"/>
  <c r="AP111" i="3"/>
  <c r="Z111" i="3"/>
  <c r="Y111" i="3"/>
  <c r="AO116" i="3"/>
  <c r="AP116" i="3"/>
  <c r="Z116" i="3"/>
  <c r="Y116" i="3"/>
  <c r="AO108" i="3"/>
  <c r="AP108" i="3"/>
  <c r="Z108" i="3"/>
  <c r="Y108" i="3"/>
  <c r="R118" i="3"/>
  <c r="T118" i="3" s="1"/>
  <c r="R117" i="3"/>
  <c r="T117" i="3" s="1"/>
  <c r="R116" i="3"/>
  <c r="T116" i="3" s="1"/>
  <c r="R115" i="3"/>
  <c r="T115" i="3" s="1"/>
  <c r="R114" i="3"/>
  <c r="T114" i="3" s="1"/>
  <c r="R113" i="3"/>
  <c r="T113" i="3" s="1"/>
  <c r="R112" i="3"/>
  <c r="T112" i="3" s="1"/>
  <c r="R111" i="3"/>
  <c r="T111" i="3" s="1"/>
  <c r="R110" i="3"/>
  <c r="T110" i="3" s="1"/>
  <c r="R109" i="3"/>
  <c r="T109" i="3" s="1"/>
  <c r="R108" i="3"/>
  <c r="T108" i="3" s="1"/>
  <c r="R107" i="3"/>
  <c r="T107" i="3" s="1"/>
  <c r="R106" i="3"/>
  <c r="T106" i="3" s="1"/>
  <c r="AH95" i="3"/>
  <c r="AG95" i="3"/>
  <c r="AH91" i="3"/>
  <c r="AG91" i="3"/>
  <c r="AH89" i="3"/>
  <c r="AG89" i="3"/>
  <c r="AP100" i="3"/>
  <c r="AO100" i="3"/>
  <c r="Z93" i="3"/>
  <c r="Y93" i="3"/>
  <c r="AH99" i="3"/>
  <c r="AG99" i="3"/>
  <c r="AP92" i="3"/>
  <c r="AO92" i="3"/>
  <c r="Z97" i="3"/>
  <c r="Y97" i="3"/>
  <c r="Y101" i="3"/>
  <c r="AB101" i="3" s="1"/>
  <c r="AO96" i="3"/>
  <c r="AR96" i="3" s="1"/>
  <c r="AO99" i="3"/>
  <c r="AP99" i="3"/>
  <c r="AG97" i="3"/>
  <c r="AH97" i="3"/>
  <c r="Z96" i="3"/>
  <c r="Y96" i="3"/>
  <c r="AP93" i="3"/>
  <c r="AO93" i="3"/>
  <c r="AH92" i="3"/>
  <c r="AG92" i="3"/>
  <c r="AO94" i="3"/>
  <c r="AP94" i="3"/>
  <c r="AG98" i="3"/>
  <c r="AH98" i="3"/>
  <c r="AP101" i="3"/>
  <c r="AO101" i="3"/>
  <c r="AH100" i="3"/>
  <c r="AG100" i="3"/>
  <c r="AG94" i="3"/>
  <c r="AH94" i="3"/>
  <c r="AO90" i="3"/>
  <c r="AP90" i="3"/>
  <c r="AO95" i="3"/>
  <c r="AP95" i="3"/>
  <c r="AG93" i="3"/>
  <c r="AH93" i="3"/>
  <c r="Z92" i="3"/>
  <c r="Y92" i="3"/>
  <c r="AO98" i="3"/>
  <c r="AP98" i="3"/>
  <c r="AG101" i="3"/>
  <c r="AH101" i="3"/>
  <c r="Z100" i="3"/>
  <c r="Y100" i="3"/>
  <c r="AP97" i="3"/>
  <c r="AO97" i="3"/>
  <c r="AH96" i="3"/>
  <c r="AG96" i="3"/>
  <c r="AG90" i="3"/>
  <c r="AH90" i="3"/>
  <c r="AO91" i="3"/>
  <c r="AP91" i="3"/>
  <c r="Y98" i="3"/>
  <c r="AB98" i="3" s="1"/>
  <c r="Y94" i="3"/>
  <c r="AB94" i="3" s="1"/>
  <c r="Y90" i="3"/>
  <c r="AB90" i="3" s="1"/>
  <c r="Y99" i="3"/>
  <c r="AB99" i="3" s="1"/>
  <c r="Y95" i="3"/>
  <c r="AB95" i="3" s="1"/>
  <c r="Y91" i="3"/>
  <c r="AB91" i="3" s="1"/>
  <c r="Y89" i="3"/>
  <c r="AB89" i="3" s="1"/>
  <c r="AP89" i="3"/>
  <c r="AO89" i="3"/>
  <c r="AB93" i="3"/>
  <c r="R101" i="3"/>
  <c r="T101" i="3" s="1"/>
  <c r="R100" i="3"/>
  <c r="T100" i="3" s="1"/>
  <c r="R99" i="3"/>
  <c r="T99" i="3" s="1"/>
  <c r="R98" i="3"/>
  <c r="T98" i="3" s="1"/>
  <c r="R97" i="3"/>
  <c r="T97" i="3" s="1"/>
  <c r="R96" i="3"/>
  <c r="T96" i="3" s="1"/>
  <c r="R95" i="3"/>
  <c r="T95" i="3" s="1"/>
  <c r="R94" i="3"/>
  <c r="T94" i="3" s="1"/>
  <c r="R93" i="3"/>
  <c r="T93" i="3" s="1"/>
  <c r="R92" i="3"/>
  <c r="T92" i="3" s="1"/>
  <c r="R91" i="3"/>
  <c r="T91" i="3" s="1"/>
  <c r="R90" i="3"/>
  <c r="T90" i="3" s="1"/>
  <c r="R89" i="3"/>
  <c r="T89" i="3" s="1"/>
  <c r="AG78" i="3"/>
  <c r="AH78" i="3"/>
  <c r="AG75" i="3"/>
  <c r="AH75" i="3"/>
  <c r="AP80" i="3"/>
  <c r="AO80" i="3"/>
  <c r="AP77" i="3"/>
  <c r="AO77" i="3"/>
  <c r="AO74" i="3"/>
  <c r="AP74" i="3"/>
  <c r="AG81" i="3"/>
  <c r="AH81" i="3"/>
  <c r="AO72" i="3"/>
  <c r="AP72" i="3"/>
  <c r="AH74" i="3"/>
  <c r="AJ74" i="3" s="1"/>
  <c r="AP83" i="3"/>
  <c r="AO83" i="3"/>
  <c r="AP79" i="3"/>
  <c r="AO79" i="3"/>
  <c r="AG84" i="3"/>
  <c r="AH84" i="3"/>
  <c r="AG72" i="3"/>
  <c r="AH72" i="3"/>
  <c r="AP81" i="3"/>
  <c r="AO81" i="3"/>
  <c r="AG80" i="3"/>
  <c r="AH80" i="3"/>
  <c r="AO75" i="3"/>
  <c r="AP75" i="3"/>
  <c r="AP73" i="3"/>
  <c r="AO73" i="3"/>
  <c r="AG82" i="3"/>
  <c r="AH82" i="3"/>
  <c r="AG76" i="3"/>
  <c r="AH76" i="3"/>
  <c r="AH79" i="3"/>
  <c r="AJ79" i="3" s="1"/>
  <c r="AO78" i="3"/>
  <c r="AR78" i="3" s="1"/>
  <c r="AH77" i="3"/>
  <c r="AJ77" i="3" s="1"/>
  <c r="AO76" i="3"/>
  <c r="AR76" i="3" s="1"/>
  <c r="AH83" i="3"/>
  <c r="AJ83" i="3" s="1"/>
  <c r="AO82" i="3"/>
  <c r="AR82" i="3" s="1"/>
  <c r="AH73" i="3"/>
  <c r="AJ73" i="3" s="1"/>
  <c r="AO84" i="3"/>
  <c r="AP84" i="3"/>
  <c r="Z84" i="3"/>
  <c r="Y84" i="3"/>
  <c r="Z76" i="3"/>
  <c r="Y76" i="3"/>
  <c r="Z81" i="3"/>
  <c r="Y81" i="3"/>
  <c r="Z75" i="3"/>
  <c r="Y75" i="3"/>
  <c r="Z79" i="3"/>
  <c r="Y79" i="3"/>
  <c r="Z82" i="3"/>
  <c r="Y82" i="3"/>
  <c r="Z77" i="3"/>
  <c r="Y77" i="3"/>
  <c r="Z80" i="3"/>
  <c r="Y80" i="3"/>
  <c r="Z72" i="3"/>
  <c r="Y72" i="3"/>
  <c r="Z83" i="3"/>
  <c r="Y83" i="3"/>
  <c r="Z73" i="3"/>
  <c r="Y73" i="3"/>
  <c r="Z78" i="3"/>
  <c r="Y78" i="3"/>
  <c r="Z74" i="3"/>
  <c r="Y74" i="3"/>
  <c r="R84" i="3"/>
  <c r="T84" i="3" s="1"/>
  <c r="R83" i="3"/>
  <c r="T83" i="3" s="1"/>
  <c r="R82" i="3"/>
  <c r="T82" i="3" s="1"/>
  <c r="R81" i="3"/>
  <c r="T81" i="3" s="1"/>
  <c r="R80" i="3"/>
  <c r="T80" i="3" s="1"/>
  <c r="R79" i="3"/>
  <c r="T79" i="3" s="1"/>
  <c r="R78" i="3"/>
  <c r="T78" i="3" s="1"/>
  <c r="R77" i="3"/>
  <c r="T77" i="3" s="1"/>
  <c r="R76" i="3"/>
  <c r="T76" i="3" s="1"/>
  <c r="R75" i="3"/>
  <c r="T75" i="3" s="1"/>
  <c r="R74" i="3"/>
  <c r="T74" i="3" s="1"/>
  <c r="R73" i="3"/>
  <c r="T73" i="3" s="1"/>
  <c r="R72" i="3"/>
  <c r="T72" i="3" s="1"/>
  <c r="AO56" i="3"/>
  <c r="AR56" i="3" s="1"/>
  <c r="AH65" i="3"/>
  <c r="AJ65" i="3" s="1"/>
  <c r="AO64" i="3"/>
  <c r="AR64" i="3" s="1"/>
  <c r="AP60" i="3"/>
  <c r="AO60" i="3"/>
  <c r="AP59" i="3"/>
  <c r="AO59" i="3"/>
  <c r="AG61" i="3"/>
  <c r="AH61" i="3"/>
  <c r="AP58" i="3"/>
  <c r="AO58" i="3"/>
  <c r="AP67" i="3"/>
  <c r="AO67" i="3"/>
  <c r="AG60" i="3"/>
  <c r="AH60" i="3"/>
  <c r="AG63" i="3"/>
  <c r="AH63" i="3"/>
  <c r="AP66" i="3"/>
  <c r="AO66" i="3"/>
  <c r="AG59" i="3"/>
  <c r="AH59" i="3"/>
  <c r="AG55" i="3"/>
  <c r="AH55" i="3"/>
  <c r="AP62" i="3"/>
  <c r="AO62" i="3"/>
  <c r="AG67" i="3"/>
  <c r="AH67" i="3"/>
  <c r="AH62" i="3"/>
  <c r="AJ62" i="3" s="1"/>
  <c r="AO61" i="3"/>
  <c r="AR61" i="3" s="1"/>
  <c r="AH57" i="3"/>
  <c r="AJ57" i="3" s="1"/>
  <c r="AH66" i="3"/>
  <c r="AJ66" i="3" s="1"/>
  <c r="AO65" i="3"/>
  <c r="AR65" i="3" s="1"/>
  <c r="AH58" i="3"/>
  <c r="AJ58" i="3" s="1"/>
  <c r="AO57" i="3"/>
  <c r="AR57" i="3" s="1"/>
  <c r="AH64" i="3"/>
  <c r="AJ64" i="3" s="1"/>
  <c r="AO63" i="3"/>
  <c r="AR63" i="3" s="1"/>
  <c r="AH56" i="3"/>
  <c r="AJ56" i="3" s="1"/>
  <c r="AO55" i="3"/>
  <c r="AR55" i="3" s="1"/>
  <c r="Z56" i="3"/>
  <c r="Y56" i="3"/>
  <c r="Z67" i="3"/>
  <c r="Y67" i="3"/>
  <c r="Z59" i="3"/>
  <c r="Y59" i="3"/>
  <c r="Z64" i="3"/>
  <c r="Y64" i="3"/>
  <c r="Z62" i="3"/>
  <c r="Y62" i="3"/>
  <c r="Z65" i="3"/>
  <c r="Y65" i="3"/>
  <c r="Z57" i="3"/>
  <c r="Y57" i="3"/>
  <c r="Z60" i="3"/>
  <c r="Y60" i="3"/>
  <c r="Z63" i="3"/>
  <c r="Y63" i="3"/>
  <c r="Z55" i="3"/>
  <c r="Y55" i="3"/>
  <c r="Z66" i="3"/>
  <c r="Y66" i="3"/>
  <c r="Z58" i="3"/>
  <c r="Y58" i="3"/>
  <c r="Z61" i="3"/>
  <c r="Y61" i="3"/>
  <c r="R67" i="3"/>
  <c r="T67" i="3" s="1"/>
  <c r="R66" i="3"/>
  <c r="T66" i="3" s="1"/>
  <c r="R65" i="3"/>
  <c r="T65" i="3" s="1"/>
  <c r="R64" i="3"/>
  <c r="T64" i="3" s="1"/>
  <c r="R63" i="3"/>
  <c r="T63" i="3" s="1"/>
  <c r="R62" i="3"/>
  <c r="T62" i="3" s="1"/>
  <c r="R61" i="3"/>
  <c r="T61" i="3" s="1"/>
  <c r="R60" i="3"/>
  <c r="T60" i="3" s="1"/>
  <c r="R59" i="3"/>
  <c r="T59" i="3" s="1"/>
  <c r="R58" i="3"/>
  <c r="T58" i="3" s="1"/>
  <c r="R57" i="3"/>
  <c r="T57" i="3" s="1"/>
  <c r="R56" i="3"/>
  <c r="T56" i="3" s="1"/>
  <c r="R55" i="3"/>
  <c r="T55" i="3" s="1"/>
  <c r="AG42" i="3"/>
  <c r="AH42" i="3"/>
  <c r="AG39" i="3"/>
  <c r="AH39" i="3"/>
  <c r="AH47" i="3"/>
  <c r="AJ47" i="3" s="1"/>
  <c r="AG46" i="3"/>
  <c r="AH46" i="3"/>
  <c r="AH50" i="3"/>
  <c r="AJ50" i="3" s="1"/>
  <c r="AH41" i="3"/>
  <c r="AJ41" i="3" s="1"/>
  <c r="AG48" i="3"/>
  <c r="AH48" i="3"/>
  <c r="AG43" i="3"/>
  <c r="AH43" i="3"/>
  <c r="AG44" i="3"/>
  <c r="AH44" i="3"/>
  <c r="AG40" i="3"/>
  <c r="AH40" i="3"/>
  <c r="AG38" i="3"/>
  <c r="AH38" i="3"/>
  <c r="AH49" i="3"/>
  <c r="AJ49" i="3" s="1"/>
  <c r="AH45" i="3"/>
  <c r="AJ45" i="3" s="1"/>
  <c r="AO45" i="3"/>
  <c r="AP45" i="3"/>
  <c r="Z45" i="3"/>
  <c r="Y45" i="3"/>
  <c r="AO50" i="3"/>
  <c r="AP50" i="3"/>
  <c r="Z50" i="3"/>
  <c r="Y50" i="3"/>
  <c r="AO42" i="3"/>
  <c r="AP42" i="3"/>
  <c r="Z42" i="3"/>
  <c r="Y42" i="3"/>
  <c r="Z47" i="3"/>
  <c r="Y47" i="3"/>
  <c r="AO39" i="3"/>
  <c r="AP39" i="3"/>
  <c r="AO44" i="3"/>
  <c r="AP44" i="3"/>
  <c r="Z44" i="3"/>
  <c r="Y44" i="3"/>
  <c r="AO49" i="3"/>
  <c r="AP49" i="3"/>
  <c r="Z49" i="3"/>
  <c r="Y49" i="3"/>
  <c r="AO41" i="3"/>
  <c r="AP41" i="3"/>
  <c r="Z41" i="3"/>
  <c r="Y41" i="3"/>
  <c r="AO47" i="3"/>
  <c r="AP47" i="3"/>
  <c r="AO46" i="3"/>
  <c r="AP46" i="3"/>
  <c r="Z46" i="3"/>
  <c r="Y46" i="3"/>
  <c r="AO38" i="3"/>
  <c r="AP38" i="3"/>
  <c r="Z38" i="3"/>
  <c r="Y38" i="3"/>
  <c r="AO43" i="3"/>
  <c r="AP43" i="3"/>
  <c r="Z43" i="3"/>
  <c r="Y43" i="3"/>
  <c r="Z39" i="3"/>
  <c r="Y39" i="3"/>
  <c r="AO48" i="3"/>
  <c r="AP48" i="3"/>
  <c r="Z48" i="3"/>
  <c r="Y48" i="3"/>
  <c r="AO40" i="3"/>
  <c r="AP40" i="3"/>
  <c r="Z40" i="3"/>
  <c r="Y40" i="3"/>
  <c r="R50" i="3"/>
  <c r="T50" i="3" s="1"/>
  <c r="R49" i="3"/>
  <c r="T49" i="3" s="1"/>
  <c r="R48" i="3"/>
  <c r="T48" i="3" s="1"/>
  <c r="R47" i="3"/>
  <c r="T47" i="3" s="1"/>
  <c r="R46" i="3"/>
  <c r="T46" i="3" s="1"/>
  <c r="R45" i="3"/>
  <c r="T45" i="3" s="1"/>
  <c r="R44" i="3"/>
  <c r="T44" i="3" s="1"/>
  <c r="R43" i="3"/>
  <c r="T43" i="3" s="1"/>
  <c r="R42" i="3"/>
  <c r="T42" i="3" s="1"/>
  <c r="R41" i="3"/>
  <c r="T41" i="3" s="1"/>
  <c r="R40" i="3"/>
  <c r="T40" i="3" s="1"/>
  <c r="R39" i="3"/>
  <c r="T39" i="3" s="1"/>
  <c r="R38" i="3"/>
  <c r="T38" i="3" s="1"/>
  <c r="Y33" i="3"/>
  <c r="AB33" i="3" s="1"/>
  <c r="Y29" i="3"/>
  <c r="AB29" i="3" s="1"/>
  <c r="Y25" i="3"/>
  <c r="AB25" i="3" s="1"/>
  <c r="Z28" i="3"/>
  <c r="Y28" i="3"/>
  <c r="Z24" i="3"/>
  <c r="Y24" i="3"/>
  <c r="AG30" i="3"/>
  <c r="AH30" i="3"/>
  <c r="AG26" i="3"/>
  <c r="AH26" i="3"/>
  <c r="Z23" i="3"/>
  <c r="Y23" i="3"/>
  <c r="AG21" i="3"/>
  <c r="AH21" i="3"/>
  <c r="AH33" i="3"/>
  <c r="AG33" i="3"/>
  <c r="AH29" i="3"/>
  <c r="AG29" i="3"/>
  <c r="AH25" i="3"/>
  <c r="AG25" i="3"/>
  <c r="AG32" i="3"/>
  <c r="AH32" i="3"/>
  <c r="AH28" i="3"/>
  <c r="AG28" i="3"/>
  <c r="AG24" i="3"/>
  <c r="AH24" i="3"/>
  <c r="Z32" i="3"/>
  <c r="Y32" i="3"/>
  <c r="Y31" i="3"/>
  <c r="AB31" i="3" s="1"/>
  <c r="Y27" i="3"/>
  <c r="AB27" i="3" s="1"/>
  <c r="Y22" i="3"/>
  <c r="AB22" i="3" s="1"/>
  <c r="AH31" i="3"/>
  <c r="AJ31" i="3" s="1"/>
  <c r="AH27" i="3"/>
  <c r="AJ27" i="3" s="1"/>
  <c r="Y30" i="3"/>
  <c r="AB30" i="3" s="1"/>
  <c r="Y26" i="3"/>
  <c r="AB26" i="3" s="1"/>
  <c r="Y21" i="3"/>
  <c r="AB21" i="3" s="1"/>
  <c r="AO30" i="3"/>
  <c r="AP30" i="3"/>
  <c r="AP26" i="3"/>
  <c r="AO26" i="3"/>
  <c r="AH22" i="3"/>
  <c r="AG22" i="3"/>
  <c r="AP21" i="3"/>
  <c r="AO21" i="3"/>
  <c r="AP33" i="3"/>
  <c r="AO33" i="3"/>
  <c r="AO29" i="3"/>
  <c r="AP29" i="3"/>
  <c r="AP25" i="3"/>
  <c r="AO25" i="3"/>
  <c r="AP31" i="3"/>
  <c r="AO31" i="3"/>
  <c r="AP27" i="3"/>
  <c r="AO27" i="3"/>
  <c r="AP23" i="3"/>
  <c r="AO23" i="3"/>
  <c r="AP32" i="3"/>
  <c r="AO32" i="3"/>
  <c r="AO28" i="3"/>
  <c r="AP28" i="3"/>
  <c r="AP24" i="3"/>
  <c r="AO24" i="3"/>
  <c r="AH23" i="3"/>
  <c r="AG23" i="3"/>
  <c r="AP22" i="3"/>
  <c r="AO22" i="3"/>
  <c r="R33" i="3"/>
  <c r="T33" i="3" s="1"/>
  <c r="R32" i="3"/>
  <c r="T32" i="3" s="1"/>
  <c r="R31" i="3"/>
  <c r="T31" i="3" s="1"/>
  <c r="R30" i="3"/>
  <c r="T30" i="3" s="1"/>
  <c r="R29" i="3"/>
  <c r="T29" i="3" s="1"/>
  <c r="R28" i="3"/>
  <c r="T28" i="3" s="1"/>
  <c r="R27" i="3"/>
  <c r="T27" i="3" s="1"/>
  <c r="R26" i="3"/>
  <c r="T26" i="3" s="1"/>
  <c r="R25" i="3"/>
  <c r="T25" i="3" s="1"/>
  <c r="R24" i="3"/>
  <c r="T24" i="3" s="1"/>
  <c r="R23" i="3"/>
  <c r="T23" i="3" s="1"/>
  <c r="R22" i="3"/>
  <c r="T22" i="3" s="1"/>
  <c r="R21" i="3"/>
  <c r="T21" i="3" s="1"/>
  <c r="Z10" i="3"/>
  <c r="Y10" i="3"/>
  <c r="Z12" i="3"/>
  <c r="Y12" i="3"/>
  <c r="Z9" i="3"/>
  <c r="Y9" i="3"/>
  <c r="Y11" i="3"/>
  <c r="AB11" i="3" s="1"/>
  <c r="Z14" i="3"/>
  <c r="Y14" i="3"/>
  <c r="Z6" i="3"/>
  <c r="Y6" i="3"/>
  <c r="AH12" i="3"/>
  <c r="AG12" i="3"/>
  <c r="AH8" i="3"/>
  <c r="AG8" i="3"/>
  <c r="AH4" i="3"/>
  <c r="AG4" i="3"/>
  <c r="Z13" i="3"/>
  <c r="Y13" i="3"/>
  <c r="Z5" i="3"/>
  <c r="Y5" i="3"/>
  <c r="AH15" i="3"/>
  <c r="AG15" i="3"/>
  <c r="AH7" i="3"/>
  <c r="AG7" i="3"/>
  <c r="AH13" i="3"/>
  <c r="AG13" i="3"/>
  <c r="AH5" i="3"/>
  <c r="AG5" i="3"/>
  <c r="AH16" i="3"/>
  <c r="AG16" i="3"/>
  <c r="Z16" i="3"/>
  <c r="Y16" i="3"/>
  <c r="Z8" i="3"/>
  <c r="Y8" i="3"/>
  <c r="Z4" i="3"/>
  <c r="Y4" i="3"/>
  <c r="AH10" i="3"/>
  <c r="AG10" i="3"/>
  <c r="AG14" i="3"/>
  <c r="AH14" i="3"/>
  <c r="AG11" i="3"/>
  <c r="AH11" i="3"/>
  <c r="AH9" i="3"/>
  <c r="AG9" i="3"/>
  <c r="AH6" i="3"/>
  <c r="AG6" i="3"/>
  <c r="Z15" i="3"/>
  <c r="Y15" i="3"/>
  <c r="Z7" i="3"/>
  <c r="Y7" i="3"/>
  <c r="AP16" i="3"/>
  <c r="AR16" i="3" s="1"/>
  <c r="AP15" i="3"/>
  <c r="AR15" i="3" s="1"/>
  <c r="AP14" i="3"/>
  <c r="AR14" i="3" s="1"/>
  <c r="AP13" i="3"/>
  <c r="AR13" i="3" s="1"/>
  <c r="AP12" i="3"/>
  <c r="AR12" i="3" s="1"/>
  <c r="AP11" i="3"/>
  <c r="AR11" i="3" s="1"/>
  <c r="AP10" i="3"/>
  <c r="AR10" i="3" s="1"/>
  <c r="AP9" i="3"/>
  <c r="AR9" i="3" s="1"/>
  <c r="AP8" i="3"/>
  <c r="AR8" i="3" s="1"/>
  <c r="AP7" i="3"/>
  <c r="AR7" i="3" s="1"/>
  <c r="AP6" i="3"/>
  <c r="AR6" i="3" s="1"/>
  <c r="AP5" i="3"/>
  <c r="AR5" i="3" s="1"/>
  <c r="AP4" i="3"/>
  <c r="AR4" i="3" s="1"/>
  <c r="R16" i="3"/>
  <c r="T16" i="3" s="1"/>
  <c r="R15" i="3"/>
  <c r="T15" i="3" s="1"/>
  <c r="R14" i="3"/>
  <c r="T14" i="3" s="1"/>
  <c r="R13" i="3"/>
  <c r="T13" i="3" s="1"/>
  <c r="R12" i="3"/>
  <c r="T12" i="3" s="1"/>
  <c r="R11" i="3"/>
  <c r="T11" i="3" s="1"/>
  <c r="R10" i="3"/>
  <c r="T10" i="3" s="1"/>
  <c r="R9" i="3"/>
  <c r="T9" i="3" s="1"/>
  <c r="R8" i="3"/>
  <c r="T8" i="3" s="1"/>
  <c r="R7" i="3"/>
  <c r="T7" i="3" s="1"/>
  <c r="R6" i="3"/>
  <c r="T6" i="3" s="1"/>
  <c r="R5" i="3"/>
  <c r="T5" i="3" s="1"/>
  <c r="R4" i="3"/>
  <c r="T4" i="3" s="1"/>
  <c r="D121" i="3"/>
  <c r="AM105" i="3"/>
  <c r="AN105" i="3" s="1"/>
  <c r="AL105" i="3"/>
  <c r="AK105" i="3"/>
  <c r="AE105" i="3"/>
  <c r="AF105" i="3" s="1"/>
  <c r="AG105" i="3" s="1"/>
  <c r="AD105" i="3"/>
  <c r="AC105" i="3"/>
  <c r="W105" i="3"/>
  <c r="X105" i="3" s="1"/>
  <c r="V105" i="3"/>
  <c r="U105" i="3"/>
  <c r="O105" i="3"/>
  <c r="P105" i="3" s="1"/>
  <c r="N105" i="3"/>
  <c r="M105" i="3"/>
  <c r="L105" i="3"/>
  <c r="K105" i="3"/>
  <c r="J105" i="3"/>
  <c r="I105" i="3"/>
  <c r="X104" i="3"/>
  <c r="AF104" i="3" s="1"/>
  <c r="AN104" i="3" s="1"/>
  <c r="AM88" i="3"/>
  <c r="AN88" i="3" s="1"/>
  <c r="AL88" i="3"/>
  <c r="AK88" i="3"/>
  <c r="AE88" i="3"/>
  <c r="AF88" i="3" s="1"/>
  <c r="AD88" i="3"/>
  <c r="AC88" i="3"/>
  <c r="W88" i="3"/>
  <c r="X88" i="3" s="1"/>
  <c r="Z88" i="3" s="1"/>
  <c r="V88" i="3"/>
  <c r="U88" i="3"/>
  <c r="O88" i="3"/>
  <c r="P88" i="3" s="1"/>
  <c r="R88" i="3" s="1"/>
  <c r="N88" i="3"/>
  <c r="M88" i="3"/>
  <c r="L88" i="3"/>
  <c r="K88" i="3"/>
  <c r="J88" i="3"/>
  <c r="I88" i="3"/>
  <c r="X87" i="3"/>
  <c r="AF87" i="3" s="1"/>
  <c r="AN87" i="3" s="1"/>
  <c r="AM71" i="3"/>
  <c r="AN71" i="3" s="1"/>
  <c r="AL71" i="3"/>
  <c r="AK71" i="3"/>
  <c r="AE71" i="3"/>
  <c r="AF71" i="3" s="1"/>
  <c r="AD71" i="3"/>
  <c r="AC71" i="3"/>
  <c r="W71" i="3"/>
  <c r="X71" i="3" s="1"/>
  <c r="V71" i="3"/>
  <c r="U71" i="3"/>
  <c r="O71" i="3"/>
  <c r="P71" i="3" s="1"/>
  <c r="R71" i="3" s="1"/>
  <c r="N71" i="3"/>
  <c r="M71" i="3"/>
  <c r="L71" i="3"/>
  <c r="K71" i="3"/>
  <c r="J71" i="3"/>
  <c r="I71" i="3"/>
  <c r="X70" i="3"/>
  <c r="AF70" i="3" s="1"/>
  <c r="AN70" i="3" s="1"/>
  <c r="AM54" i="3"/>
  <c r="AN54" i="3" s="1"/>
  <c r="AO54" i="3" s="1"/>
  <c r="AL54" i="3"/>
  <c r="AK54" i="3"/>
  <c r="AE54" i="3"/>
  <c r="AF54" i="3" s="1"/>
  <c r="AD54" i="3"/>
  <c r="AC54" i="3"/>
  <c r="W54" i="3"/>
  <c r="X54" i="3" s="1"/>
  <c r="Y54" i="3" s="1"/>
  <c r="V54" i="3"/>
  <c r="U54" i="3"/>
  <c r="O54" i="3"/>
  <c r="P54" i="3" s="1"/>
  <c r="R54" i="3" s="1"/>
  <c r="N54" i="3"/>
  <c r="M54" i="3"/>
  <c r="L54" i="3"/>
  <c r="K54" i="3"/>
  <c r="J54" i="3"/>
  <c r="I54" i="3"/>
  <c r="X53" i="3"/>
  <c r="AF53" i="3" s="1"/>
  <c r="AN53" i="3" s="1"/>
  <c r="AM37" i="3"/>
  <c r="AN37" i="3" s="1"/>
  <c r="AL37" i="3"/>
  <c r="AK37" i="3"/>
  <c r="AE37" i="3"/>
  <c r="AF37" i="3" s="1"/>
  <c r="AH37" i="3" s="1"/>
  <c r="AD37" i="3"/>
  <c r="AC37" i="3"/>
  <c r="W37" i="3"/>
  <c r="X37" i="3" s="1"/>
  <c r="V37" i="3"/>
  <c r="U37" i="3"/>
  <c r="O37" i="3"/>
  <c r="P37" i="3" s="1"/>
  <c r="Q37" i="3" s="1"/>
  <c r="N37" i="3"/>
  <c r="M37" i="3"/>
  <c r="L37" i="3"/>
  <c r="K37" i="3"/>
  <c r="J37" i="3"/>
  <c r="I37" i="3"/>
  <c r="X36" i="3"/>
  <c r="AF36" i="3" s="1"/>
  <c r="AN36" i="3" s="1"/>
  <c r="AM20" i="3"/>
  <c r="AN20" i="3" s="1"/>
  <c r="AO20" i="3" s="1"/>
  <c r="AL20" i="3"/>
  <c r="AK20" i="3"/>
  <c r="AE20" i="3"/>
  <c r="AF20" i="3" s="1"/>
  <c r="AH20" i="3" s="1"/>
  <c r="AD20" i="3"/>
  <c r="AC20" i="3"/>
  <c r="W20" i="3"/>
  <c r="X20" i="3" s="1"/>
  <c r="V20" i="3"/>
  <c r="U20" i="3"/>
  <c r="O20" i="3"/>
  <c r="P20" i="3" s="1"/>
  <c r="N20" i="3"/>
  <c r="M20" i="3"/>
  <c r="L20" i="3"/>
  <c r="K20" i="3"/>
  <c r="J20" i="3"/>
  <c r="I20" i="3"/>
  <c r="X19" i="3"/>
  <c r="AF19" i="3" s="1"/>
  <c r="AN19" i="3" s="1"/>
  <c r="AN3" i="3"/>
  <c r="AL3" i="3"/>
  <c r="AK3" i="3"/>
  <c r="AF3" i="3"/>
  <c r="AG3" i="3" s="1"/>
  <c r="AD3" i="3"/>
  <c r="AC3" i="3"/>
  <c r="X3" i="3"/>
  <c r="V3" i="3"/>
  <c r="U3" i="3"/>
  <c r="P3" i="3"/>
  <c r="R3" i="3" s="1"/>
  <c r="N3" i="3"/>
  <c r="M3" i="3"/>
  <c r="L3" i="3"/>
  <c r="K3" i="3"/>
  <c r="J3" i="3"/>
  <c r="I3" i="3"/>
  <c r="D51" i="2"/>
  <c r="AF48" i="2"/>
  <c r="X46" i="2"/>
  <c r="P45" i="2"/>
  <c r="AM48" i="2"/>
  <c r="AN48" i="2" s="1"/>
  <c r="AO48" i="2" s="1"/>
  <c r="AL48" i="2"/>
  <c r="AK48" i="2"/>
  <c r="AE48" i="2"/>
  <c r="AD48" i="2"/>
  <c r="AC48" i="2"/>
  <c r="Z48" i="2"/>
  <c r="Y48" i="2"/>
  <c r="AB48" i="2" s="1"/>
  <c r="W48" i="2"/>
  <c r="V48" i="2"/>
  <c r="U48" i="2"/>
  <c r="O48" i="2"/>
  <c r="N48" i="2"/>
  <c r="M48" i="2"/>
  <c r="L48" i="2"/>
  <c r="K48" i="2"/>
  <c r="J48" i="2"/>
  <c r="I48" i="2"/>
  <c r="AM47" i="2"/>
  <c r="AN47" i="2" s="1"/>
  <c r="AL47" i="2"/>
  <c r="AK47" i="2"/>
  <c r="AE47" i="2"/>
  <c r="AF47" i="2" s="1"/>
  <c r="AG47" i="2" s="1"/>
  <c r="AD47" i="2"/>
  <c r="AC47" i="2"/>
  <c r="Z47" i="2"/>
  <c r="Y47" i="2"/>
  <c r="AB47" i="2" s="1"/>
  <c r="W47" i="2"/>
  <c r="V47" i="2"/>
  <c r="U47" i="2"/>
  <c r="O47" i="2"/>
  <c r="N47" i="2"/>
  <c r="M47" i="2"/>
  <c r="L47" i="2"/>
  <c r="K47" i="2"/>
  <c r="J47" i="2"/>
  <c r="I47" i="2"/>
  <c r="AM46" i="2"/>
  <c r="AN46" i="2" s="1"/>
  <c r="AO46" i="2" s="1"/>
  <c r="AL46" i="2"/>
  <c r="AK46" i="2"/>
  <c r="AE46" i="2"/>
  <c r="AF46" i="2" s="1"/>
  <c r="AD46" i="2"/>
  <c r="AC46" i="2"/>
  <c r="W46" i="2"/>
  <c r="V46" i="2"/>
  <c r="U46" i="2"/>
  <c r="O46" i="2"/>
  <c r="P46" i="2" s="1"/>
  <c r="N46" i="2"/>
  <c r="M46" i="2"/>
  <c r="L46" i="2"/>
  <c r="K46" i="2"/>
  <c r="J46" i="2"/>
  <c r="I46" i="2"/>
  <c r="AM45" i="2"/>
  <c r="AN45" i="2" s="1"/>
  <c r="AO45" i="2" s="1"/>
  <c r="AL45" i="2"/>
  <c r="AK45" i="2"/>
  <c r="AE45" i="2"/>
  <c r="AF45" i="2" s="1"/>
  <c r="AD45" i="2"/>
  <c r="AC45" i="2"/>
  <c r="W45" i="2"/>
  <c r="X45" i="2" s="1"/>
  <c r="V45" i="2"/>
  <c r="U45" i="2"/>
  <c r="O45" i="2"/>
  <c r="N45" i="2"/>
  <c r="M45" i="2"/>
  <c r="L45" i="2"/>
  <c r="K45" i="2"/>
  <c r="J45" i="2"/>
  <c r="I45" i="2"/>
  <c r="X44" i="2"/>
  <c r="AF44" i="2" s="1"/>
  <c r="AN44" i="2" s="1"/>
  <c r="AF38" i="2"/>
  <c r="P38" i="2"/>
  <c r="AM41" i="2"/>
  <c r="AN41" i="2" s="1"/>
  <c r="AL41" i="2"/>
  <c r="AK41" i="2"/>
  <c r="AE41" i="2"/>
  <c r="AF41" i="2" s="1"/>
  <c r="AD41" i="2"/>
  <c r="AC41" i="2"/>
  <c r="Z41" i="2"/>
  <c r="Y41" i="2"/>
  <c r="AB41" i="2" s="1"/>
  <c r="W41" i="2"/>
  <c r="V41" i="2"/>
  <c r="U41" i="2"/>
  <c r="O41" i="2"/>
  <c r="N41" i="2"/>
  <c r="M41" i="2"/>
  <c r="L41" i="2"/>
  <c r="K41" i="2"/>
  <c r="J41" i="2"/>
  <c r="I41" i="2"/>
  <c r="AM40" i="2"/>
  <c r="AN40" i="2" s="1"/>
  <c r="AL40" i="2"/>
  <c r="AK40" i="2"/>
  <c r="AE40" i="2"/>
  <c r="AF40" i="2" s="1"/>
  <c r="AH40" i="2" s="1"/>
  <c r="AD40" i="2"/>
  <c r="AC40" i="2"/>
  <c r="Z40" i="2"/>
  <c r="Y40" i="2"/>
  <c r="AB40" i="2" s="1"/>
  <c r="W40" i="2"/>
  <c r="V40" i="2"/>
  <c r="U40" i="2"/>
  <c r="O40" i="2"/>
  <c r="N40" i="2"/>
  <c r="M40" i="2"/>
  <c r="L40" i="2"/>
  <c r="K40" i="2"/>
  <c r="J40" i="2"/>
  <c r="I40" i="2"/>
  <c r="AM39" i="2"/>
  <c r="AN39" i="2" s="1"/>
  <c r="AP39" i="2" s="1"/>
  <c r="AL39" i="2"/>
  <c r="AK39" i="2"/>
  <c r="AE39" i="2"/>
  <c r="AF39" i="2" s="1"/>
  <c r="AD39" i="2"/>
  <c r="AC39" i="2"/>
  <c r="W39" i="2"/>
  <c r="X39" i="2" s="1"/>
  <c r="V39" i="2"/>
  <c r="U39" i="2"/>
  <c r="O39" i="2"/>
  <c r="P39" i="2" s="1"/>
  <c r="N39" i="2"/>
  <c r="M39" i="2"/>
  <c r="L39" i="2"/>
  <c r="K39" i="2"/>
  <c r="J39" i="2"/>
  <c r="I39" i="2"/>
  <c r="AM38" i="2"/>
  <c r="AN38" i="2" s="1"/>
  <c r="AO38" i="2" s="1"/>
  <c r="AL38" i="2"/>
  <c r="AK38" i="2"/>
  <c r="AE38" i="2"/>
  <c r="AD38" i="2"/>
  <c r="AC38" i="2"/>
  <c r="W38" i="2"/>
  <c r="X38" i="2" s="1"/>
  <c r="V38" i="2"/>
  <c r="U38" i="2"/>
  <c r="O38" i="2"/>
  <c r="N38" i="2"/>
  <c r="M38" i="2"/>
  <c r="L38" i="2"/>
  <c r="K38" i="2"/>
  <c r="J38" i="2"/>
  <c r="I38" i="2"/>
  <c r="X37" i="2"/>
  <c r="AF37" i="2" s="1"/>
  <c r="AN37" i="2" s="1"/>
  <c r="AN34" i="2"/>
  <c r="AN31" i="2"/>
  <c r="AP31" i="2" s="1"/>
  <c r="AF32" i="2"/>
  <c r="AF31" i="2"/>
  <c r="P31" i="2"/>
  <c r="R31" i="2" s="1"/>
  <c r="AM34" i="2"/>
  <c r="AL34" i="2"/>
  <c r="AK34" i="2"/>
  <c r="AE34" i="2"/>
  <c r="AF34" i="2" s="1"/>
  <c r="AD34" i="2"/>
  <c r="AC34" i="2"/>
  <c r="Z34" i="2"/>
  <c r="AB34" i="2" s="1"/>
  <c r="Y34" i="2"/>
  <c r="W34" i="2"/>
  <c r="V34" i="2"/>
  <c r="U34" i="2"/>
  <c r="O34" i="2"/>
  <c r="N34" i="2"/>
  <c r="M34" i="2"/>
  <c r="L34" i="2"/>
  <c r="K34" i="2"/>
  <c r="J34" i="2"/>
  <c r="I34" i="2"/>
  <c r="AM33" i="2"/>
  <c r="AN33" i="2" s="1"/>
  <c r="AO33" i="2" s="1"/>
  <c r="AL33" i="2"/>
  <c r="AK33" i="2"/>
  <c r="AE33" i="2"/>
  <c r="AF33" i="2" s="1"/>
  <c r="AD33" i="2"/>
  <c r="AC33" i="2"/>
  <c r="Z33" i="2"/>
  <c r="Y33" i="2"/>
  <c r="AB33" i="2" s="1"/>
  <c r="W33" i="2"/>
  <c r="V33" i="2"/>
  <c r="U33" i="2"/>
  <c r="O33" i="2"/>
  <c r="N33" i="2"/>
  <c r="M33" i="2"/>
  <c r="L33" i="2"/>
  <c r="K33" i="2"/>
  <c r="J33" i="2"/>
  <c r="I33" i="2"/>
  <c r="AM32" i="2"/>
  <c r="AN32" i="2" s="1"/>
  <c r="AP32" i="2" s="1"/>
  <c r="AL32" i="2"/>
  <c r="AK32" i="2"/>
  <c r="AE32" i="2"/>
  <c r="AD32" i="2"/>
  <c r="AC32" i="2"/>
  <c r="W32" i="2"/>
  <c r="X32" i="2" s="1"/>
  <c r="V32" i="2"/>
  <c r="U32" i="2"/>
  <c r="O32" i="2"/>
  <c r="P32" i="2" s="1"/>
  <c r="R32" i="2" s="1"/>
  <c r="N32" i="2"/>
  <c r="M32" i="2"/>
  <c r="L32" i="2"/>
  <c r="K32" i="2"/>
  <c r="J32" i="2"/>
  <c r="I32" i="2"/>
  <c r="AM31" i="2"/>
  <c r="AL31" i="2"/>
  <c r="AK31" i="2"/>
  <c r="AE31" i="2"/>
  <c r="AD31" i="2"/>
  <c r="AC31" i="2"/>
  <c r="W31" i="2"/>
  <c r="X31" i="2" s="1"/>
  <c r="V31" i="2"/>
  <c r="U31" i="2"/>
  <c r="O31" i="2"/>
  <c r="N31" i="2"/>
  <c r="M31" i="2"/>
  <c r="L31" i="2"/>
  <c r="K31" i="2"/>
  <c r="J31" i="2"/>
  <c r="I31" i="2"/>
  <c r="X30" i="2"/>
  <c r="AF30" i="2" s="1"/>
  <c r="AN30" i="2" s="1"/>
  <c r="AN25" i="2"/>
  <c r="AO25" i="2" s="1"/>
  <c r="AF25" i="2"/>
  <c r="X25" i="2"/>
  <c r="Z25" i="2" s="1"/>
  <c r="X24" i="2"/>
  <c r="Z24" i="2" s="1"/>
  <c r="AM27" i="2"/>
  <c r="AN27" i="2" s="1"/>
  <c r="AM26" i="2"/>
  <c r="AN26" i="2" s="1"/>
  <c r="AM25" i="2"/>
  <c r="AM24" i="2"/>
  <c r="AN24" i="2" s="1"/>
  <c r="AP24" i="2" s="1"/>
  <c r="AE27" i="2"/>
  <c r="AF27" i="2" s="1"/>
  <c r="AE26" i="2"/>
  <c r="AF26" i="2" s="1"/>
  <c r="AE25" i="2"/>
  <c r="AE24" i="2"/>
  <c r="AF24" i="2" s="1"/>
  <c r="W27" i="2"/>
  <c r="W26" i="2"/>
  <c r="W25" i="2"/>
  <c r="W24" i="2"/>
  <c r="O27" i="2"/>
  <c r="O26" i="2"/>
  <c r="O25" i="2"/>
  <c r="P25" i="2" s="1"/>
  <c r="O24" i="2"/>
  <c r="P24" i="2" s="1"/>
  <c r="AM18" i="2"/>
  <c r="AN18" i="2" s="1"/>
  <c r="AM19" i="2"/>
  <c r="AN19" i="2" s="1"/>
  <c r="AM20" i="2"/>
  <c r="AM17" i="2"/>
  <c r="AN17" i="2" s="1"/>
  <c r="AE20" i="2"/>
  <c r="AF20" i="2" s="1"/>
  <c r="AE18" i="2"/>
  <c r="AF18" i="2" s="1"/>
  <c r="AE19" i="2"/>
  <c r="AF19" i="2" s="1"/>
  <c r="AE17" i="2"/>
  <c r="W20" i="2"/>
  <c r="W18" i="2"/>
  <c r="X18" i="2" s="1"/>
  <c r="Z18" i="2" s="1"/>
  <c r="W19" i="2"/>
  <c r="W17" i="2"/>
  <c r="X17" i="2" s="1"/>
  <c r="Z17" i="2" s="1"/>
  <c r="O20" i="2"/>
  <c r="O18" i="2"/>
  <c r="P18" i="2" s="1"/>
  <c r="O19" i="2"/>
  <c r="O17" i="2"/>
  <c r="P17" i="2" s="1"/>
  <c r="AM11" i="2"/>
  <c r="AM12" i="2"/>
  <c r="AN12" i="2" s="1"/>
  <c r="AM13" i="2"/>
  <c r="AM10" i="2"/>
  <c r="AE13" i="2"/>
  <c r="AE11" i="2"/>
  <c r="AF11" i="2" s="1"/>
  <c r="AE12" i="2"/>
  <c r="AF12" i="2" s="1"/>
  <c r="AE10" i="2"/>
  <c r="AF10" i="2" s="1"/>
  <c r="W11" i="2"/>
  <c r="X11" i="2" s="1"/>
  <c r="W12" i="2"/>
  <c r="W13" i="2"/>
  <c r="W10" i="2"/>
  <c r="O12" i="2"/>
  <c r="O13" i="2"/>
  <c r="O11" i="2"/>
  <c r="O10" i="2"/>
  <c r="AM4" i="2"/>
  <c r="AN4" i="2" s="1"/>
  <c r="AM5" i="2"/>
  <c r="AN5" i="2" s="1"/>
  <c r="AM6" i="2"/>
  <c r="AN6" i="2" s="1"/>
  <c r="AP6" i="2" s="1"/>
  <c r="AM3" i="2"/>
  <c r="AN3" i="2" s="1"/>
  <c r="AE4" i="2"/>
  <c r="AF4" i="2" s="1"/>
  <c r="AH4" i="2" s="1"/>
  <c r="AE5" i="2"/>
  <c r="AF5" i="2" s="1"/>
  <c r="AE6" i="2"/>
  <c r="AF6" i="2" s="1"/>
  <c r="AE3" i="2"/>
  <c r="AF3" i="2" s="1"/>
  <c r="AH3" i="2" s="1"/>
  <c r="W4" i="2"/>
  <c r="X4" i="2" s="1"/>
  <c r="W5" i="2"/>
  <c r="W6" i="2"/>
  <c r="W3" i="2"/>
  <c r="X3" i="2" s="1"/>
  <c r="O3" i="2"/>
  <c r="O4" i="2"/>
  <c r="O5" i="2"/>
  <c r="O6" i="2"/>
  <c r="P3" i="2"/>
  <c r="AL27" i="2"/>
  <c r="AK27" i="2"/>
  <c r="AD27" i="2"/>
  <c r="AC27" i="2"/>
  <c r="Z27" i="2"/>
  <c r="AB27" i="2" s="1"/>
  <c r="Y27" i="2"/>
  <c r="V27" i="2"/>
  <c r="U27" i="2"/>
  <c r="N27" i="2"/>
  <c r="M27" i="2"/>
  <c r="L27" i="2"/>
  <c r="K27" i="2"/>
  <c r="J27" i="2"/>
  <c r="I27" i="2"/>
  <c r="AL26" i="2"/>
  <c r="AK26" i="2"/>
  <c r="AD26" i="2"/>
  <c r="AC26" i="2"/>
  <c r="Z26" i="2"/>
  <c r="Y26" i="2"/>
  <c r="AB26" i="2" s="1"/>
  <c r="V26" i="2"/>
  <c r="U26" i="2"/>
  <c r="N26" i="2"/>
  <c r="M26" i="2"/>
  <c r="L26" i="2"/>
  <c r="K26" i="2"/>
  <c r="J26" i="2"/>
  <c r="I26" i="2"/>
  <c r="AL25" i="2"/>
  <c r="AK25" i="2"/>
  <c r="AD25" i="2"/>
  <c r="AC25" i="2"/>
  <c r="V25" i="2"/>
  <c r="U25" i="2"/>
  <c r="N25" i="2"/>
  <c r="M25" i="2"/>
  <c r="L25" i="2"/>
  <c r="K25" i="2"/>
  <c r="J25" i="2"/>
  <c r="I25" i="2"/>
  <c r="AL24" i="2"/>
  <c r="AK24" i="2"/>
  <c r="AD24" i="2"/>
  <c r="AC24" i="2"/>
  <c r="V24" i="2"/>
  <c r="U24" i="2"/>
  <c r="N24" i="2"/>
  <c r="M24" i="2"/>
  <c r="L24" i="2"/>
  <c r="K24" i="2"/>
  <c r="J24" i="2"/>
  <c r="I24" i="2"/>
  <c r="X23" i="2"/>
  <c r="AF23" i="2" s="1"/>
  <c r="AN23" i="2" s="1"/>
  <c r="AN20" i="2"/>
  <c r="AO20" i="2" s="1"/>
  <c r="AF17" i="2"/>
  <c r="AL20" i="2"/>
  <c r="AK20" i="2"/>
  <c r="AD20" i="2"/>
  <c r="AC20" i="2"/>
  <c r="Z20" i="2"/>
  <c r="Y20" i="2"/>
  <c r="V20" i="2"/>
  <c r="U20" i="2"/>
  <c r="N20" i="2"/>
  <c r="M20" i="2"/>
  <c r="L20" i="2"/>
  <c r="K20" i="2"/>
  <c r="J20" i="2"/>
  <c r="I20" i="2"/>
  <c r="AL19" i="2"/>
  <c r="AK19" i="2"/>
  <c r="AD19" i="2"/>
  <c r="AC19" i="2"/>
  <c r="Z19" i="2"/>
  <c r="Y19" i="2"/>
  <c r="AB19" i="2" s="1"/>
  <c r="V19" i="2"/>
  <c r="U19" i="2"/>
  <c r="N19" i="2"/>
  <c r="M19" i="2"/>
  <c r="L19" i="2"/>
  <c r="K19" i="2"/>
  <c r="J19" i="2"/>
  <c r="I19" i="2"/>
  <c r="AL18" i="2"/>
  <c r="AK18" i="2"/>
  <c r="AD18" i="2"/>
  <c r="AC18" i="2"/>
  <c r="V18" i="2"/>
  <c r="U18" i="2"/>
  <c r="N18" i="2"/>
  <c r="M18" i="2"/>
  <c r="L18" i="2"/>
  <c r="K18" i="2"/>
  <c r="J18" i="2"/>
  <c r="I18" i="2"/>
  <c r="AL17" i="2"/>
  <c r="AK17" i="2"/>
  <c r="AD17" i="2"/>
  <c r="AC17" i="2"/>
  <c r="V17" i="2"/>
  <c r="U17" i="2"/>
  <c r="N17" i="2"/>
  <c r="M17" i="2"/>
  <c r="L17" i="2"/>
  <c r="K17" i="2"/>
  <c r="J17" i="2"/>
  <c r="I17" i="2"/>
  <c r="X16" i="2"/>
  <c r="AF16" i="2" s="1"/>
  <c r="AN16" i="2" s="1"/>
  <c r="P10" i="2"/>
  <c r="AN10" i="2"/>
  <c r="AP10" i="2" s="1"/>
  <c r="X10" i="2"/>
  <c r="X9" i="2"/>
  <c r="AF9" i="2" s="1"/>
  <c r="AN9" i="2" s="1"/>
  <c r="AL6" i="2"/>
  <c r="AK6" i="2"/>
  <c r="AD6" i="2"/>
  <c r="AC6" i="2"/>
  <c r="Z6" i="2"/>
  <c r="Y6" i="2"/>
  <c r="V6" i="2"/>
  <c r="U6" i="2"/>
  <c r="N6" i="2"/>
  <c r="M6" i="2"/>
  <c r="L6" i="2"/>
  <c r="K6" i="2"/>
  <c r="J6" i="2"/>
  <c r="I6" i="2"/>
  <c r="AL5" i="2"/>
  <c r="AK5" i="2"/>
  <c r="AD5" i="2"/>
  <c r="AC5" i="2"/>
  <c r="Z5" i="2"/>
  <c r="Y5" i="2"/>
  <c r="V5" i="2"/>
  <c r="U5" i="2"/>
  <c r="N5" i="2"/>
  <c r="M5" i="2"/>
  <c r="L5" i="2"/>
  <c r="K5" i="2"/>
  <c r="J5" i="2"/>
  <c r="I5" i="2"/>
  <c r="AL4" i="2"/>
  <c r="AK4" i="2"/>
  <c r="AD4" i="2"/>
  <c r="AC4" i="2"/>
  <c r="V4" i="2"/>
  <c r="U4" i="2"/>
  <c r="P4" i="2"/>
  <c r="N4" i="2"/>
  <c r="M4" i="2"/>
  <c r="L4" i="2"/>
  <c r="K4" i="2"/>
  <c r="J4" i="2"/>
  <c r="I4" i="2"/>
  <c r="AL3" i="2"/>
  <c r="AK3" i="2"/>
  <c r="AD3" i="2"/>
  <c r="AC3" i="2"/>
  <c r="V3" i="2"/>
  <c r="U3" i="2"/>
  <c r="N3" i="2"/>
  <c r="M3" i="2"/>
  <c r="L3" i="2"/>
  <c r="K3" i="2"/>
  <c r="J3" i="2"/>
  <c r="I3" i="2"/>
  <c r="Y12" i="2"/>
  <c r="Z12" i="2"/>
  <c r="Y13" i="2"/>
  <c r="Z13" i="2"/>
  <c r="P11" i="2"/>
  <c r="AK10" i="2"/>
  <c r="AK11" i="2"/>
  <c r="AK12" i="2"/>
  <c r="AK13" i="2"/>
  <c r="AC10" i="2"/>
  <c r="AC11" i="2"/>
  <c r="AC12" i="2"/>
  <c r="AC13" i="2"/>
  <c r="U10" i="2"/>
  <c r="U11" i="2"/>
  <c r="U12" i="2"/>
  <c r="U13" i="2"/>
  <c r="M10" i="2"/>
  <c r="M11" i="2"/>
  <c r="M12" i="2"/>
  <c r="M13" i="2"/>
  <c r="K10" i="2"/>
  <c r="K11" i="2"/>
  <c r="K12" i="2"/>
  <c r="K13" i="2"/>
  <c r="I10" i="2"/>
  <c r="I11" i="2"/>
  <c r="I12" i="2"/>
  <c r="I13" i="2"/>
  <c r="V10" i="2"/>
  <c r="AD10" i="2"/>
  <c r="AL10" i="2"/>
  <c r="V11" i="2"/>
  <c r="AD11" i="2"/>
  <c r="AL11" i="2"/>
  <c r="V12" i="2"/>
  <c r="AD12" i="2"/>
  <c r="AL12" i="2"/>
  <c r="V13" i="2"/>
  <c r="AD13" i="2"/>
  <c r="AL13" i="2"/>
  <c r="L10" i="2"/>
  <c r="N10" i="2"/>
  <c r="L11" i="2"/>
  <c r="N11" i="2"/>
  <c r="L12" i="2"/>
  <c r="N12" i="2"/>
  <c r="L13" i="2"/>
  <c r="N13" i="2"/>
  <c r="J10" i="2"/>
  <c r="J11" i="2"/>
  <c r="J12" i="2"/>
  <c r="J13" i="2"/>
  <c r="AR97" i="3" l="1"/>
  <c r="AB92" i="3"/>
  <c r="AJ89" i="3"/>
  <c r="AJ95" i="3"/>
  <c r="AB116" i="3"/>
  <c r="AB109" i="3"/>
  <c r="AB117" i="3"/>
  <c r="AR115" i="3"/>
  <c r="AB111" i="3"/>
  <c r="AB106" i="3"/>
  <c r="AR114" i="3"/>
  <c r="AR111" i="3"/>
  <c r="AJ106" i="3"/>
  <c r="AJ113" i="3"/>
  <c r="AJ115" i="3"/>
  <c r="AJ110" i="3"/>
  <c r="AJ118" i="3"/>
  <c r="AB20" i="2"/>
  <c r="AB100" i="3"/>
  <c r="AJ100" i="3"/>
  <c r="AJ92" i="3"/>
  <c r="AB97" i="3"/>
  <c r="AR100" i="3"/>
  <c r="AJ91" i="3"/>
  <c r="AB114" i="3"/>
  <c r="AB110" i="3"/>
  <c r="AJ117" i="3"/>
  <c r="AR106" i="3"/>
  <c r="AR117" i="3"/>
  <c r="AR108" i="3"/>
  <c r="AR107" i="3"/>
  <c r="AR113" i="3"/>
  <c r="AR109" i="3"/>
  <c r="AR118" i="3"/>
  <c r="AR112" i="3"/>
  <c r="AB108" i="3"/>
  <c r="AR116" i="3"/>
  <c r="AR110" i="3"/>
  <c r="AR98" i="3"/>
  <c r="AR90" i="3"/>
  <c r="AJ98" i="3"/>
  <c r="AB96" i="3"/>
  <c r="AJ99" i="3"/>
  <c r="AJ97" i="3"/>
  <c r="AJ90" i="3"/>
  <c r="AJ101" i="3"/>
  <c r="AR95" i="3"/>
  <c r="AR77" i="3"/>
  <c r="AR92" i="3"/>
  <c r="AR91" i="3"/>
  <c r="AJ96" i="3"/>
  <c r="AR80" i="3"/>
  <c r="AJ94" i="3"/>
  <c r="AR94" i="3"/>
  <c r="AR89" i="3"/>
  <c r="AJ93" i="3"/>
  <c r="AR101" i="3"/>
  <c r="AR93" i="3"/>
  <c r="AR99" i="3"/>
  <c r="AR74" i="3"/>
  <c r="AJ81" i="3"/>
  <c r="AJ75" i="3"/>
  <c r="AJ78" i="3"/>
  <c r="AR73" i="3"/>
  <c r="AR72" i="3"/>
  <c r="AB84" i="3"/>
  <c r="AB72" i="3"/>
  <c r="AB82" i="3"/>
  <c r="AB76" i="3"/>
  <c r="AJ72" i="3"/>
  <c r="AB78" i="3"/>
  <c r="AB80" i="3"/>
  <c r="AB79" i="3"/>
  <c r="AR75" i="3"/>
  <c r="AJ84" i="3"/>
  <c r="AB73" i="3"/>
  <c r="AB75" i="3"/>
  <c r="AJ76" i="3"/>
  <c r="AJ80" i="3"/>
  <c r="AR79" i="3"/>
  <c r="AB81" i="3"/>
  <c r="AJ82" i="3"/>
  <c r="AR81" i="3"/>
  <c r="AR83" i="3"/>
  <c r="AR84" i="3"/>
  <c r="AB74" i="3"/>
  <c r="AB83" i="3"/>
  <c r="AB77" i="3"/>
  <c r="AJ46" i="3"/>
  <c r="AB55" i="3"/>
  <c r="AJ55" i="3"/>
  <c r="AJ60" i="3"/>
  <c r="AR59" i="3"/>
  <c r="AJ59" i="3"/>
  <c r="AB62" i="3"/>
  <c r="AB66" i="3"/>
  <c r="AR67" i="3"/>
  <c r="AR60" i="3"/>
  <c r="AB57" i="3"/>
  <c r="AJ67" i="3"/>
  <c r="AR66" i="3"/>
  <c r="AR58" i="3"/>
  <c r="AJ39" i="3"/>
  <c r="AB61" i="3"/>
  <c r="AB65" i="3"/>
  <c r="AR62" i="3"/>
  <c r="AJ63" i="3"/>
  <c r="AJ61" i="3"/>
  <c r="AJ42" i="3"/>
  <c r="AB63" i="3"/>
  <c r="AB67" i="3"/>
  <c r="AR23" i="3"/>
  <c r="AB58" i="3"/>
  <c r="AB60" i="3"/>
  <c r="AB56" i="3"/>
  <c r="AB64" i="3"/>
  <c r="AB59" i="3"/>
  <c r="AB42" i="3"/>
  <c r="AR50" i="3"/>
  <c r="AJ43" i="3"/>
  <c r="AR41" i="3"/>
  <c r="AB28" i="3"/>
  <c r="AR39" i="3"/>
  <c r="AB50" i="3"/>
  <c r="AJ38" i="3"/>
  <c r="AJ48" i="3"/>
  <c r="AR45" i="3"/>
  <c r="AR49" i="3"/>
  <c r="AB46" i="3"/>
  <c r="AB45" i="3"/>
  <c r="AJ40" i="3"/>
  <c r="AR44" i="3"/>
  <c r="AJ44" i="3"/>
  <c r="AB49" i="3"/>
  <c r="AR40" i="3"/>
  <c r="AB47" i="3"/>
  <c r="AB43" i="3"/>
  <c r="AB41" i="3"/>
  <c r="AB39" i="3"/>
  <c r="AB38" i="3"/>
  <c r="AR46" i="3"/>
  <c r="AR42" i="3"/>
  <c r="AB48" i="3"/>
  <c r="AR38" i="3"/>
  <c r="AR47" i="3"/>
  <c r="AR43" i="3"/>
  <c r="AB40" i="3"/>
  <c r="AR48" i="3"/>
  <c r="AB44" i="3"/>
  <c r="AR21" i="3"/>
  <c r="AB32" i="3"/>
  <c r="AJ25" i="3"/>
  <c r="AB23" i="3"/>
  <c r="AJ29" i="3"/>
  <c r="AR25" i="3"/>
  <c r="AJ9" i="3"/>
  <c r="AB5" i="3"/>
  <c r="AJ12" i="3"/>
  <c r="AJ28" i="3"/>
  <c r="AJ33" i="3"/>
  <c r="AB24" i="3"/>
  <c r="AR27" i="3"/>
  <c r="AR33" i="3"/>
  <c r="AR26" i="3"/>
  <c r="AJ26" i="3"/>
  <c r="AJ24" i="3"/>
  <c r="AJ30" i="3"/>
  <c r="AR29" i="3"/>
  <c r="AJ32" i="3"/>
  <c r="AJ21" i="3"/>
  <c r="AR32" i="3"/>
  <c r="AJ23" i="3"/>
  <c r="AR28" i="3"/>
  <c r="AR31" i="3"/>
  <c r="AR30" i="3"/>
  <c r="AR22" i="3"/>
  <c r="AR24" i="3"/>
  <c r="AJ22" i="3"/>
  <c r="AB13" i="3"/>
  <c r="AJ6" i="3"/>
  <c r="AJ16" i="3"/>
  <c r="AJ8" i="3"/>
  <c r="AB16" i="3"/>
  <c r="AB10" i="3"/>
  <c r="AJ14" i="3"/>
  <c r="AJ10" i="3"/>
  <c r="AJ7" i="3"/>
  <c r="AB7" i="3"/>
  <c r="AB4" i="3"/>
  <c r="AB14" i="3"/>
  <c r="AB12" i="3"/>
  <c r="AB9" i="3"/>
  <c r="AJ13" i="3"/>
  <c r="AB6" i="3"/>
  <c r="AJ11" i="3"/>
  <c r="AB15" i="3"/>
  <c r="AB8" i="3"/>
  <c r="AJ5" i="3"/>
  <c r="AJ15" i="3"/>
  <c r="AJ4" i="3"/>
  <c r="Y88" i="3"/>
  <c r="AB88" i="3" s="1"/>
  <c r="AO37" i="3"/>
  <c r="AP37" i="3"/>
  <c r="AH88" i="3"/>
  <c r="AG88" i="3"/>
  <c r="Z3" i="3"/>
  <c r="Y3" i="3"/>
  <c r="Q54" i="3"/>
  <c r="T54" i="3" s="1"/>
  <c r="Z37" i="3"/>
  <c r="Y37" i="3"/>
  <c r="AP88" i="3"/>
  <c r="AO88" i="3"/>
  <c r="Z105" i="3"/>
  <c r="Y105" i="3"/>
  <c r="AP105" i="3"/>
  <c r="AO105" i="3"/>
  <c r="Q3" i="3"/>
  <c r="T3" i="3" s="1"/>
  <c r="AP3" i="3"/>
  <c r="AO3" i="3"/>
  <c r="Z20" i="3"/>
  <c r="Y20" i="3"/>
  <c r="AP20" i="3"/>
  <c r="AR20" i="3" s="1"/>
  <c r="AH54" i="3"/>
  <c r="AG54" i="3"/>
  <c r="AP71" i="3"/>
  <c r="AO71" i="3"/>
  <c r="Z71" i="3"/>
  <c r="Y71" i="3"/>
  <c r="R37" i="3"/>
  <c r="T37" i="3" s="1"/>
  <c r="R20" i="3"/>
  <c r="Q20" i="3"/>
  <c r="AH3" i="3"/>
  <c r="AJ3" i="3" s="1"/>
  <c r="AG20" i="3"/>
  <c r="AJ20" i="3" s="1"/>
  <c r="AG37" i="3"/>
  <c r="AJ37" i="3" s="1"/>
  <c r="Z54" i="3"/>
  <c r="AB54" i="3" s="1"/>
  <c r="AH71" i="3"/>
  <c r="AG71" i="3"/>
  <c r="R105" i="3"/>
  <c r="Q105" i="3"/>
  <c r="Q88" i="3"/>
  <c r="T88" i="3" s="1"/>
  <c r="Q71" i="3"/>
  <c r="T71" i="3" s="1"/>
  <c r="AP54" i="3"/>
  <c r="AR54" i="3" s="1"/>
  <c r="AH105" i="3"/>
  <c r="AJ105" i="3" s="1"/>
  <c r="AR48" i="2"/>
  <c r="AP48" i="2"/>
  <c r="Z46" i="2"/>
  <c r="Y46" i="2"/>
  <c r="AB46" i="2" s="1"/>
  <c r="AH45" i="2"/>
  <c r="AG45" i="2"/>
  <c r="AH48" i="2"/>
  <c r="AG48" i="2"/>
  <c r="AJ48" i="2" s="1"/>
  <c r="AH46" i="2"/>
  <c r="AG46" i="2"/>
  <c r="AP47" i="2"/>
  <c r="AO47" i="2"/>
  <c r="AR47" i="2" s="1"/>
  <c r="R46" i="2"/>
  <c r="Q46" i="2"/>
  <c r="R45" i="2"/>
  <c r="Q45" i="2"/>
  <c r="T45" i="2" s="1"/>
  <c r="Z45" i="2"/>
  <c r="Y45" i="2"/>
  <c r="AH47" i="2"/>
  <c r="AJ47" i="2" s="1"/>
  <c r="AP45" i="2"/>
  <c r="AR45" i="2" s="1"/>
  <c r="AP46" i="2"/>
  <c r="AR46" i="2" s="1"/>
  <c r="AP40" i="2"/>
  <c r="AO40" i="2"/>
  <c r="AR40" i="2" s="1"/>
  <c r="AP41" i="2"/>
  <c r="AO41" i="2"/>
  <c r="Y38" i="2"/>
  <c r="Z38" i="2"/>
  <c r="Y39" i="2"/>
  <c r="Z39" i="2"/>
  <c r="R39" i="2"/>
  <c r="Q39" i="2"/>
  <c r="T39" i="2" s="1"/>
  <c r="AH39" i="2"/>
  <c r="AG39" i="2"/>
  <c r="AH38" i="2"/>
  <c r="AG38" i="2"/>
  <c r="AH41" i="2"/>
  <c r="AG41" i="2"/>
  <c r="AJ41" i="2" s="1"/>
  <c r="R38" i="2"/>
  <c r="Q38" i="2"/>
  <c r="T38" i="2" s="1"/>
  <c r="AG40" i="2"/>
  <c r="AJ40" i="2" s="1"/>
  <c r="AP38" i="2"/>
  <c r="AR38" i="2" s="1"/>
  <c r="AO39" i="2"/>
  <c r="AR39" i="2" s="1"/>
  <c r="AP34" i="2"/>
  <c r="AO34" i="2"/>
  <c r="Z31" i="2"/>
  <c r="Y31" i="2"/>
  <c r="AH33" i="2"/>
  <c r="AG33" i="2"/>
  <c r="AJ33" i="2" s="1"/>
  <c r="AG31" i="2"/>
  <c r="AH31" i="2"/>
  <c r="AG32" i="2"/>
  <c r="AH32" i="2"/>
  <c r="Z32" i="2"/>
  <c r="Y32" i="2"/>
  <c r="AH34" i="2"/>
  <c r="AG34" i="2"/>
  <c r="Q31" i="2"/>
  <c r="T31" i="2" s="1"/>
  <c r="AP33" i="2"/>
  <c r="AR33" i="2" s="1"/>
  <c r="Q32" i="2"/>
  <c r="T32" i="2" s="1"/>
  <c r="AO31" i="2"/>
  <c r="AR31" i="2" s="1"/>
  <c r="AO32" i="2"/>
  <c r="AR32" i="2" s="1"/>
  <c r="AP25" i="2"/>
  <c r="AR25" i="2" s="1"/>
  <c r="AF13" i="2"/>
  <c r="AG13" i="2" s="1"/>
  <c r="AN13" i="2"/>
  <c r="AO13" i="2" s="1"/>
  <c r="AN11" i="2"/>
  <c r="AO11" i="2" s="1"/>
  <c r="AP27" i="2"/>
  <c r="AO27" i="2"/>
  <c r="AH24" i="2"/>
  <c r="AG24" i="2"/>
  <c r="AG26" i="2"/>
  <c r="AH26" i="2"/>
  <c r="Q24" i="2"/>
  <c r="R24" i="2"/>
  <c r="AH27" i="2"/>
  <c r="AG27" i="2"/>
  <c r="AH25" i="2"/>
  <c r="AG25" i="2"/>
  <c r="AJ25" i="2" s="1"/>
  <c r="AO26" i="2"/>
  <c r="AP26" i="2"/>
  <c r="Q25" i="2"/>
  <c r="R25" i="2"/>
  <c r="AO24" i="2"/>
  <c r="AR24" i="2" s="1"/>
  <c r="Y24" i="2"/>
  <c r="AB24" i="2" s="1"/>
  <c r="Y25" i="2"/>
  <c r="AB25" i="2" s="1"/>
  <c r="AG17" i="2"/>
  <c r="AH17" i="2"/>
  <c r="R18" i="2"/>
  <c r="Q18" i="2"/>
  <c r="AP17" i="2"/>
  <c r="AO17" i="2"/>
  <c r="AG19" i="2"/>
  <c r="AH19" i="2"/>
  <c r="AP18" i="2"/>
  <c r="AO18" i="2"/>
  <c r="R17" i="2"/>
  <c r="Q17" i="2"/>
  <c r="AH20" i="2"/>
  <c r="AG20" i="2"/>
  <c r="AG18" i="2"/>
  <c r="AH18" i="2"/>
  <c r="AP19" i="2"/>
  <c r="AO19" i="2"/>
  <c r="AP20" i="2"/>
  <c r="AR20" i="2" s="1"/>
  <c r="Y17" i="2"/>
  <c r="AB17" i="2" s="1"/>
  <c r="Y18" i="2"/>
  <c r="AB18" i="2" s="1"/>
  <c r="Q11" i="2"/>
  <c r="AO12" i="2"/>
  <c r="AH12" i="2"/>
  <c r="AH11" i="2"/>
  <c r="AH10" i="2"/>
  <c r="Y11" i="2"/>
  <c r="Z10" i="2"/>
  <c r="AB5" i="2"/>
  <c r="AB6" i="2"/>
  <c r="AP12" i="2"/>
  <c r="AR12" i="2" s="1"/>
  <c r="Q10" i="2"/>
  <c r="AP3" i="2"/>
  <c r="AO3" i="2"/>
  <c r="Z3" i="2"/>
  <c r="Y3" i="2"/>
  <c r="AP4" i="2"/>
  <c r="AO4" i="2"/>
  <c r="AG5" i="2"/>
  <c r="AH5" i="2"/>
  <c r="R4" i="2"/>
  <c r="Q4" i="2"/>
  <c r="Z4" i="2"/>
  <c r="Y4" i="2"/>
  <c r="AH6" i="2"/>
  <c r="AG6" i="2"/>
  <c r="AP5" i="2"/>
  <c r="AO5" i="2"/>
  <c r="R3" i="2"/>
  <c r="Q3" i="2"/>
  <c r="AO6" i="2"/>
  <c r="AR6" i="2" s="1"/>
  <c r="AG3" i="2"/>
  <c r="AJ3" i="2" s="1"/>
  <c r="AG4" i="2"/>
  <c r="AJ4" i="2" s="1"/>
  <c r="AO10" i="2"/>
  <c r="AR10" i="2" s="1"/>
  <c r="AG11" i="2"/>
  <c r="AG10" i="2"/>
  <c r="AJ10" i="2" s="1"/>
  <c r="AG12" i="2"/>
  <c r="AJ12" i="2" s="1"/>
  <c r="Z11" i="2"/>
  <c r="AB11" i="2" s="1"/>
  <c r="Y10" i="2"/>
  <c r="AB12" i="2"/>
  <c r="AB13" i="2"/>
  <c r="R10" i="2"/>
  <c r="R11" i="2"/>
  <c r="T11" i="2" s="1"/>
  <c r="AJ11" i="2" l="1"/>
  <c r="AJ32" i="2"/>
  <c r="AR19" i="2"/>
  <c r="AJ20" i="2"/>
  <c r="AR17" i="2"/>
  <c r="AB38" i="2"/>
  <c r="AB45" i="2"/>
  <c r="T46" i="2"/>
  <c r="T49" i="2" s="1"/>
  <c r="I9" i="1" s="1"/>
  <c r="AJ45" i="2"/>
  <c r="AJ17" i="3"/>
  <c r="C23" i="1" s="1"/>
  <c r="AJ54" i="3"/>
  <c r="AB68" i="3"/>
  <c r="F22" i="1" s="1"/>
  <c r="AR34" i="3"/>
  <c r="D24" i="1" s="1"/>
  <c r="J24" i="1" s="1"/>
  <c r="AJ71" i="3"/>
  <c r="AR68" i="3"/>
  <c r="F24" i="1" s="1"/>
  <c r="AB37" i="3"/>
  <c r="T68" i="3"/>
  <c r="F21" i="1" s="1"/>
  <c r="AR71" i="3"/>
  <c r="AB20" i="3"/>
  <c r="AJ34" i="3"/>
  <c r="D23" i="1" s="1"/>
  <c r="J23" i="1" s="1"/>
  <c r="AR88" i="3"/>
  <c r="T105" i="3"/>
  <c r="T17" i="3"/>
  <c r="C21" i="1" s="1"/>
  <c r="AB71" i="3"/>
  <c r="AR37" i="3"/>
  <c r="AB102" i="3"/>
  <c r="H22" i="1" s="1"/>
  <c r="AR105" i="3"/>
  <c r="AB3" i="3"/>
  <c r="AB17" i="3" s="1"/>
  <c r="C22" i="1" s="1"/>
  <c r="T20" i="3"/>
  <c r="AR3" i="3"/>
  <c r="AB105" i="3"/>
  <c r="AJ88" i="3"/>
  <c r="AJ51" i="3"/>
  <c r="E23" i="1" s="1"/>
  <c r="T102" i="3"/>
  <c r="H21" i="1" s="1"/>
  <c r="T51" i="3"/>
  <c r="E21" i="1" s="1"/>
  <c r="T85" i="3"/>
  <c r="G21" i="1" s="1"/>
  <c r="AB49" i="2"/>
  <c r="I10" i="1" s="1"/>
  <c r="AR49" i="2"/>
  <c r="I12" i="1" s="1"/>
  <c r="AJ46" i="2"/>
  <c r="AJ49" i="2" s="1"/>
  <c r="I11" i="1" s="1"/>
  <c r="T42" i="2"/>
  <c r="H9" i="1" s="1"/>
  <c r="H33" i="1" s="1"/>
  <c r="AB39" i="2"/>
  <c r="AB42" i="2" s="1"/>
  <c r="H10" i="1" s="1"/>
  <c r="AJ38" i="2"/>
  <c r="AJ39" i="2"/>
  <c r="AR41" i="2"/>
  <c r="AR42" i="2" s="1"/>
  <c r="H12" i="1" s="1"/>
  <c r="T35" i="2"/>
  <c r="G9" i="1" s="1"/>
  <c r="AJ34" i="2"/>
  <c r="AJ31" i="2"/>
  <c r="AB32" i="2"/>
  <c r="AB31" i="2"/>
  <c r="AR34" i="2"/>
  <c r="AR35" i="2" s="1"/>
  <c r="G12" i="1" s="1"/>
  <c r="AP13" i="2"/>
  <c r="AR13" i="2" s="1"/>
  <c r="AB10" i="2"/>
  <c r="AH13" i="2"/>
  <c r="AJ13" i="2" s="1"/>
  <c r="AJ14" i="2" s="1"/>
  <c r="AP11" i="2"/>
  <c r="AR11" i="2" s="1"/>
  <c r="T25" i="2"/>
  <c r="T24" i="2"/>
  <c r="AR26" i="2"/>
  <c r="AJ24" i="2"/>
  <c r="AJ26" i="2"/>
  <c r="AB28" i="2"/>
  <c r="F10" i="1" s="1"/>
  <c r="AJ27" i="2"/>
  <c r="AR27" i="2"/>
  <c r="AR18" i="2"/>
  <c r="AR21" i="2" s="1"/>
  <c r="E12" i="1" s="1"/>
  <c r="AJ17" i="2"/>
  <c r="AJ18" i="2"/>
  <c r="AJ19" i="2"/>
  <c r="AB21" i="2"/>
  <c r="E10" i="1" s="1"/>
  <c r="T17" i="2"/>
  <c r="T18" i="2"/>
  <c r="T3" i="2"/>
  <c r="T4" i="2"/>
  <c r="AR3" i="2"/>
  <c r="AJ6" i="2"/>
  <c r="T10" i="2"/>
  <c r="T14" i="2" s="1"/>
  <c r="AR4" i="2"/>
  <c r="AB4" i="2"/>
  <c r="AR5" i="2"/>
  <c r="AB3" i="2"/>
  <c r="AJ5" i="2"/>
  <c r="AB14" i="2"/>
  <c r="H34" i="1" l="1"/>
  <c r="J10" i="1"/>
  <c r="F34" i="1"/>
  <c r="AB35" i="2"/>
  <c r="G10" i="1" s="1"/>
  <c r="G33" i="1"/>
  <c r="AR28" i="2"/>
  <c r="F12" i="1" s="1"/>
  <c r="T119" i="3"/>
  <c r="I21" i="1" s="1"/>
  <c r="I33" i="1" s="1"/>
  <c r="AR51" i="3"/>
  <c r="E24" i="1" s="1"/>
  <c r="E36" i="1" s="1"/>
  <c r="AJ119" i="3"/>
  <c r="I23" i="1" s="1"/>
  <c r="I35" i="1" s="1"/>
  <c r="AB119" i="3"/>
  <c r="I22" i="1" s="1"/>
  <c r="I34" i="1" s="1"/>
  <c r="AJ68" i="3"/>
  <c r="F23" i="1" s="1"/>
  <c r="AB51" i="3"/>
  <c r="E22" i="1" s="1"/>
  <c r="E34" i="1" s="1"/>
  <c r="AB34" i="3"/>
  <c r="D22" i="1" s="1"/>
  <c r="J22" i="1" s="1"/>
  <c r="AJ102" i="3"/>
  <c r="H23" i="1" s="1"/>
  <c r="T34" i="3"/>
  <c r="D21" i="1" s="1"/>
  <c r="J21" i="1" s="1"/>
  <c r="AJ85" i="3"/>
  <c r="G23" i="1" s="1"/>
  <c r="AR85" i="3"/>
  <c r="G24" i="1" s="1"/>
  <c r="G36" i="1" s="1"/>
  <c r="AR102" i="3"/>
  <c r="H24" i="1" s="1"/>
  <c r="H36" i="1" s="1"/>
  <c r="AR17" i="3"/>
  <c r="C24" i="1" s="1"/>
  <c r="AR119" i="3"/>
  <c r="I24" i="1" s="1"/>
  <c r="I36" i="1" s="1"/>
  <c r="AB85" i="3"/>
  <c r="G22" i="1" s="1"/>
  <c r="AJ42" i="2"/>
  <c r="H11" i="1" s="1"/>
  <c r="H35" i="1" s="1"/>
  <c r="AJ35" i="2"/>
  <c r="G11" i="1" s="1"/>
  <c r="G35" i="1" s="1"/>
  <c r="T28" i="2"/>
  <c r="F9" i="1" s="1"/>
  <c r="AR14" i="2"/>
  <c r="D12" i="1" s="1"/>
  <c r="D36" i="1" s="1"/>
  <c r="D10" i="1"/>
  <c r="D9" i="1"/>
  <c r="D33" i="1" s="1"/>
  <c r="D11" i="1"/>
  <c r="D35" i="1" s="1"/>
  <c r="AJ28" i="2"/>
  <c r="F11" i="1" s="1"/>
  <c r="T21" i="2"/>
  <c r="E9" i="1" s="1"/>
  <c r="E33" i="1" s="1"/>
  <c r="AJ21" i="2"/>
  <c r="E11" i="1" s="1"/>
  <c r="E35" i="1" s="1"/>
  <c r="AB7" i="2"/>
  <c r="C10" i="1" s="1"/>
  <c r="C34" i="1" s="1"/>
  <c r="AJ7" i="2"/>
  <c r="C11" i="1" s="1"/>
  <c r="C35" i="1" s="1"/>
  <c r="T7" i="2"/>
  <c r="C9" i="1" s="1"/>
  <c r="C33" i="1" s="1"/>
  <c r="AR7" i="2"/>
  <c r="C12" i="1" s="1"/>
  <c r="C36" i="1" s="1"/>
  <c r="J9" i="1" l="1"/>
  <c r="F33" i="1"/>
  <c r="G34" i="1"/>
  <c r="J11" i="1"/>
  <c r="J35" i="1" s="1"/>
  <c r="F35" i="1"/>
  <c r="D34" i="1"/>
  <c r="J12" i="1"/>
  <c r="J36" i="1" s="1"/>
  <c r="F36" i="1"/>
  <c r="J34" i="1"/>
</calcChain>
</file>

<file path=xl/comments1.xml><?xml version="1.0" encoding="utf-8"?>
<comments xmlns="http://schemas.openxmlformats.org/spreadsheetml/2006/main">
  <authors>
    <author>JESSICA PALOMINO</author>
  </authors>
  <commentList>
    <comment ref="H3" authorId="0" shapeId="0">
      <text>
        <r>
          <rPr>
            <b/>
            <sz val="9"/>
            <color indexed="81"/>
            <rFont val="Tahoma"/>
            <family val="2"/>
          </rPr>
          <t>JTH:</t>
        </r>
        <r>
          <rPr>
            <sz val="9"/>
            <color indexed="81"/>
            <rFont val="Tahoma"/>
            <family val="2"/>
          </rPr>
          <t xml:space="preserve">
01/ene/2010
Corporación</t>
        </r>
      </text>
    </comment>
    <comment ref="H10" authorId="0" shapeId="0">
      <text>
        <r>
          <rPr>
            <b/>
            <sz val="9"/>
            <color indexed="81"/>
            <rFont val="Tahoma"/>
            <family val="2"/>
          </rPr>
          <t>JTH:</t>
        </r>
        <r>
          <rPr>
            <sz val="9"/>
            <color indexed="81"/>
            <rFont val="Tahoma"/>
            <family val="2"/>
          </rPr>
          <t xml:space="preserve">
01/ene/2010
Corporación</t>
        </r>
      </text>
    </comment>
    <comment ref="H17" authorId="0" shapeId="0">
      <text>
        <r>
          <rPr>
            <b/>
            <sz val="9"/>
            <color indexed="81"/>
            <rFont val="Tahoma"/>
            <family val="2"/>
          </rPr>
          <t>JTH:</t>
        </r>
        <r>
          <rPr>
            <sz val="9"/>
            <color indexed="81"/>
            <rFont val="Tahoma"/>
            <family val="2"/>
          </rPr>
          <t xml:space="preserve">
01/ene/2010
Corporación</t>
        </r>
      </text>
    </comment>
    <comment ref="H24" authorId="0" shapeId="0">
      <text>
        <r>
          <rPr>
            <b/>
            <sz val="9"/>
            <color indexed="81"/>
            <rFont val="Tahoma"/>
            <family val="2"/>
          </rPr>
          <t>JTH:</t>
        </r>
        <r>
          <rPr>
            <sz val="9"/>
            <color indexed="81"/>
            <rFont val="Tahoma"/>
            <family val="2"/>
          </rPr>
          <t xml:space="preserve">
01/ene/2010
Corporación</t>
        </r>
      </text>
    </comment>
    <comment ref="H31" authorId="0" shapeId="0">
      <text>
        <r>
          <rPr>
            <b/>
            <sz val="9"/>
            <color indexed="81"/>
            <rFont val="Tahoma"/>
            <family val="2"/>
          </rPr>
          <t>JTH:</t>
        </r>
        <r>
          <rPr>
            <sz val="9"/>
            <color indexed="81"/>
            <rFont val="Tahoma"/>
            <family val="2"/>
          </rPr>
          <t xml:space="preserve">
01/ene/2010
Corporación</t>
        </r>
      </text>
    </comment>
    <comment ref="H38" authorId="0" shapeId="0">
      <text>
        <r>
          <rPr>
            <b/>
            <sz val="9"/>
            <color indexed="81"/>
            <rFont val="Tahoma"/>
            <family val="2"/>
          </rPr>
          <t>JTH:</t>
        </r>
        <r>
          <rPr>
            <sz val="9"/>
            <color indexed="81"/>
            <rFont val="Tahoma"/>
            <family val="2"/>
          </rPr>
          <t xml:space="preserve">
01/ene/2010
Corporación</t>
        </r>
      </text>
    </comment>
    <comment ref="H45" authorId="0" shapeId="0">
      <text>
        <r>
          <rPr>
            <b/>
            <sz val="9"/>
            <color indexed="81"/>
            <rFont val="Tahoma"/>
            <family val="2"/>
          </rPr>
          <t>JTH:</t>
        </r>
        <r>
          <rPr>
            <sz val="9"/>
            <color indexed="81"/>
            <rFont val="Tahoma"/>
            <family val="2"/>
          </rPr>
          <t xml:space="preserve">
01/ene/2010
Corporación</t>
        </r>
      </text>
    </comment>
  </commentList>
</comments>
</file>

<file path=xl/comments2.xml><?xml version="1.0" encoding="utf-8"?>
<comments xmlns="http://schemas.openxmlformats.org/spreadsheetml/2006/main">
  <authors>
    <author>JESSICA PALOMINO</author>
  </authors>
  <commentList>
    <comment ref="H3" authorId="0" shapeId="0">
      <text>
        <r>
          <rPr>
            <b/>
            <sz val="9"/>
            <color indexed="81"/>
            <rFont val="Tahoma"/>
            <family val="2"/>
          </rPr>
          <t>JTH:</t>
        </r>
        <r>
          <rPr>
            <sz val="9"/>
            <color indexed="81"/>
            <rFont val="Tahoma"/>
            <family val="2"/>
          </rPr>
          <t xml:space="preserve">
04/ago/2003 Corporación</t>
        </r>
      </text>
    </comment>
    <comment ref="H4" authorId="0" shapeId="0">
      <text>
        <r>
          <rPr>
            <b/>
            <sz val="9"/>
            <color indexed="81"/>
            <rFont val="Tahoma"/>
            <family val="2"/>
          </rPr>
          <t>JTH:</t>
        </r>
        <r>
          <rPr>
            <sz val="9"/>
            <color indexed="81"/>
            <rFont val="Tahoma"/>
            <family val="2"/>
          </rPr>
          <t xml:space="preserve">
01/ene/2002
Corporación</t>
        </r>
      </text>
    </comment>
    <comment ref="H6" authorId="0" shapeId="0">
      <text>
        <r>
          <rPr>
            <b/>
            <sz val="9"/>
            <color indexed="81"/>
            <rFont val="Tahoma"/>
            <family val="2"/>
          </rPr>
          <t>JTH:</t>
        </r>
        <r>
          <rPr>
            <sz val="9"/>
            <color indexed="81"/>
            <rFont val="Tahoma"/>
            <family val="2"/>
          </rPr>
          <t xml:space="preserve">
05/nov/2002
Corporación</t>
        </r>
      </text>
    </comment>
    <comment ref="H12" authorId="0" shapeId="0">
      <text>
        <r>
          <rPr>
            <b/>
            <sz val="9"/>
            <color indexed="81"/>
            <rFont val="Tahoma"/>
            <family val="2"/>
          </rPr>
          <t xml:space="preserve">JTH:
</t>
        </r>
        <r>
          <rPr>
            <sz val="9"/>
            <color indexed="81"/>
            <rFont val="Tahoma"/>
            <family val="2"/>
          </rPr>
          <t xml:space="preserve">17/ene/2007
Corporación
</t>
        </r>
      </text>
    </comment>
    <comment ref="H13" authorId="0" shapeId="0">
      <text>
        <r>
          <rPr>
            <b/>
            <sz val="9"/>
            <color indexed="81"/>
            <rFont val="Tahoma"/>
            <family val="2"/>
          </rPr>
          <t>JTH:</t>
        </r>
        <r>
          <rPr>
            <sz val="9"/>
            <color indexed="81"/>
            <rFont val="Tahoma"/>
            <family val="2"/>
          </rPr>
          <t xml:space="preserve">
16/abr/2007
Corporación</t>
        </r>
      </text>
    </comment>
    <comment ref="H15" authorId="0" shapeId="0">
      <text>
        <r>
          <rPr>
            <b/>
            <sz val="9"/>
            <color indexed="81"/>
            <rFont val="Tahoma"/>
            <family val="2"/>
          </rPr>
          <t>JTH:</t>
        </r>
        <r>
          <rPr>
            <sz val="9"/>
            <color indexed="81"/>
            <rFont val="Tahoma"/>
            <family val="2"/>
          </rPr>
          <t xml:space="preserve">
05/sep/2003
Corporación</t>
        </r>
      </text>
    </comment>
    <comment ref="H16" authorId="0" shapeId="0">
      <text>
        <r>
          <rPr>
            <b/>
            <sz val="9"/>
            <color indexed="81"/>
            <rFont val="Tahoma"/>
            <family val="2"/>
          </rPr>
          <t>JTH:</t>
        </r>
        <r>
          <rPr>
            <sz val="9"/>
            <color indexed="81"/>
            <rFont val="Tahoma"/>
            <family val="2"/>
          </rPr>
          <t xml:space="preserve">
15/oct/2009
Corporación</t>
        </r>
      </text>
    </comment>
    <comment ref="H20" authorId="0" shapeId="0">
      <text>
        <r>
          <rPr>
            <b/>
            <sz val="9"/>
            <color indexed="81"/>
            <rFont val="Tahoma"/>
            <family val="2"/>
          </rPr>
          <t>JTH:</t>
        </r>
        <r>
          <rPr>
            <sz val="9"/>
            <color indexed="81"/>
            <rFont val="Tahoma"/>
            <family val="2"/>
          </rPr>
          <t xml:space="preserve">
04/ago/2003 Corporación</t>
        </r>
      </text>
    </comment>
    <comment ref="H21" authorId="0" shapeId="0">
      <text>
        <r>
          <rPr>
            <b/>
            <sz val="9"/>
            <color indexed="81"/>
            <rFont val="Tahoma"/>
            <family val="2"/>
          </rPr>
          <t>JTH:</t>
        </r>
        <r>
          <rPr>
            <sz val="9"/>
            <color indexed="81"/>
            <rFont val="Tahoma"/>
            <family val="2"/>
          </rPr>
          <t xml:space="preserve">
01/ene/2002
Corporación</t>
        </r>
      </text>
    </comment>
    <comment ref="H23" authorId="0" shapeId="0">
      <text>
        <r>
          <rPr>
            <b/>
            <sz val="9"/>
            <color indexed="81"/>
            <rFont val="Tahoma"/>
            <family val="2"/>
          </rPr>
          <t>JTH:</t>
        </r>
        <r>
          <rPr>
            <sz val="9"/>
            <color indexed="81"/>
            <rFont val="Tahoma"/>
            <family val="2"/>
          </rPr>
          <t xml:space="preserve">
05/nov/2002
Corporación</t>
        </r>
      </text>
    </comment>
    <comment ref="H29" authorId="0" shapeId="0">
      <text>
        <r>
          <rPr>
            <b/>
            <sz val="9"/>
            <color indexed="81"/>
            <rFont val="Tahoma"/>
            <family val="2"/>
          </rPr>
          <t xml:space="preserve">JTH:
</t>
        </r>
        <r>
          <rPr>
            <sz val="9"/>
            <color indexed="81"/>
            <rFont val="Tahoma"/>
            <family val="2"/>
          </rPr>
          <t xml:space="preserve">17/ene/2007
Corporación
</t>
        </r>
      </text>
    </comment>
    <comment ref="H30" authorId="0" shapeId="0">
      <text>
        <r>
          <rPr>
            <b/>
            <sz val="9"/>
            <color indexed="81"/>
            <rFont val="Tahoma"/>
            <family val="2"/>
          </rPr>
          <t>JTH:</t>
        </r>
        <r>
          <rPr>
            <sz val="9"/>
            <color indexed="81"/>
            <rFont val="Tahoma"/>
            <family val="2"/>
          </rPr>
          <t xml:space="preserve">
16/abr/2007
Corporación</t>
        </r>
      </text>
    </comment>
    <comment ref="H32" authorId="0" shapeId="0">
      <text>
        <r>
          <rPr>
            <b/>
            <sz val="9"/>
            <color indexed="81"/>
            <rFont val="Tahoma"/>
            <family val="2"/>
          </rPr>
          <t>JTH:</t>
        </r>
        <r>
          <rPr>
            <sz val="9"/>
            <color indexed="81"/>
            <rFont val="Tahoma"/>
            <family val="2"/>
          </rPr>
          <t xml:space="preserve">
05/sep/2003
Corporación</t>
        </r>
      </text>
    </comment>
    <comment ref="H33" authorId="0" shapeId="0">
      <text>
        <r>
          <rPr>
            <b/>
            <sz val="9"/>
            <color indexed="81"/>
            <rFont val="Tahoma"/>
            <family val="2"/>
          </rPr>
          <t>JTH:</t>
        </r>
        <r>
          <rPr>
            <sz val="9"/>
            <color indexed="81"/>
            <rFont val="Tahoma"/>
            <family val="2"/>
          </rPr>
          <t xml:space="preserve">
15/oct/2009
Corporación</t>
        </r>
      </text>
    </comment>
    <comment ref="H37" authorId="0" shapeId="0">
      <text>
        <r>
          <rPr>
            <b/>
            <sz val="9"/>
            <color indexed="81"/>
            <rFont val="Tahoma"/>
            <family val="2"/>
          </rPr>
          <t>JTH:</t>
        </r>
        <r>
          <rPr>
            <sz val="9"/>
            <color indexed="81"/>
            <rFont val="Tahoma"/>
            <family val="2"/>
          </rPr>
          <t xml:space="preserve">
04/ago/2003 Corporación</t>
        </r>
      </text>
    </comment>
    <comment ref="H38" authorId="0" shapeId="0">
      <text>
        <r>
          <rPr>
            <b/>
            <sz val="9"/>
            <color indexed="81"/>
            <rFont val="Tahoma"/>
            <family val="2"/>
          </rPr>
          <t>JTH:</t>
        </r>
        <r>
          <rPr>
            <sz val="9"/>
            <color indexed="81"/>
            <rFont val="Tahoma"/>
            <family val="2"/>
          </rPr>
          <t xml:space="preserve">
01/ene/2002
Corporación</t>
        </r>
      </text>
    </comment>
    <comment ref="H40" authorId="0" shapeId="0">
      <text>
        <r>
          <rPr>
            <b/>
            <sz val="9"/>
            <color indexed="81"/>
            <rFont val="Tahoma"/>
            <family val="2"/>
          </rPr>
          <t>JTH:</t>
        </r>
        <r>
          <rPr>
            <sz val="9"/>
            <color indexed="81"/>
            <rFont val="Tahoma"/>
            <family val="2"/>
          </rPr>
          <t xml:space="preserve">
05/nov/2002
Corporación</t>
        </r>
      </text>
    </comment>
    <comment ref="H46" authorId="0" shapeId="0">
      <text>
        <r>
          <rPr>
            <b/>
            <sz val="9"/>
            <color indexed="81"/>
            <rFont val="Tahoma"/>
            <family val="2"/>
          </rPr>
          <t xml:space="preserve">JTH:
</t>
        </r>
        <r>
          <rPr>
            <sz val="9"/>
            <color indexed="81"/>
            <rFont val="Tahoma"/>
            <family val="2"/>
          </rPr>
          <t xml:space="preserve">17/ene/2007
Corporación
</t>
        </r>
      </text>
    </comment>
    <comment ref="H47" authorId="0" shapeId="0">
      <text>
        <r>
          <rPr>
            <b/>
            <sz val="9"/>
            <color indexed="81"/>
            <rFont val="Tahoma"/>
            <family val="2"/>
          </rPr>
          <t>JTH:</t>
        </r>
        <r>
          <rPr>
            <sz val="9"/>
            <color indexed="81"/>
            <rFont val="Tahoma"/>
            <family val="2"/>
          </rPr>
          <t xml:space="preserve">
16/abr/2007
Corporación</t>
        </r>
      </text>
    </comment>
    <comment ref="H49" authorId="0" shapeId="0">
      <text>
        <r>
          <rPr>
            <b/>
            <sz val="9"/>
            <color indexed="81"/>
            <rFont val="Tahoma"/>
            <family val="2"/>
          </rPr>
          <t>JTH:</t>
        </r>
        <r>
          <rPr>
            <sz val="9"/>
            <color indexed="81"/>
            <rFont val="Tahoma"/>
            <family val="2"/>
          </rPr>
          <t xml:space="preserve">
05/sep/2003
Corporación</t>
        </r>
      </text>
    </comment>
    <comment ref="H50" authorId="0" shapeId="0">
      <text>
        <r>
          <rPr>
            <b/>
            <sz val="9"/>
            <color indexed="81"/>
            <rFont val="Tahoma"/>
            <family val="2"/>
          </rPr>
          <t>JTH:</t>
        </r>
        <r>
          <rPr>
            <sz val="9"/>
            <color indexed="81"/>
            <rFont val="Tahoma"/>
            <family val="2"/>
          </rPr>
          <t xml:space="preserve">
15/oct/2009
Corporación</t>
        </r>
      </text>
    </comment>
    <comment ref="H54" authorId="0" shapeId="0">
      <text>
        <r>
          <rPr>
            <b/>
            <sz val="9"/>
            <color indexed="81"/>
            <rFont val="Tahoma"/>
            <family val="2"/>
          </rPr>
          <t>JTH:</t>
        </r>
        <r>
          <rPr>
            <sz val="9"/>
            <color indexed="81"/>
            <rFont val="Tahoma"/>
            <family val="2"/>
          </rPr>
          <t xml:space="preserve">
04/ago/2003 Corporación</t>
        </r>
      </text>
    </comment>
    <comment ref="H55" authorId="0" shapeId="0">
      <text>
        <r>
          <rPr>
            <b/>
            <sz val="9"/>
            <color indexed="81"/>
            <rFont val="Tahoma"/>
            <family val="2"/>
          </rPr>
          <t>JTH:</t>
        </r>
        <r>
          <rPr>
            <sz val="9"/>
            <color indexed="81"/>
            <rFont val="Tahoma"/>
            <family val="2"/>
          </rPr>
          <t xml:space="preserve">
01/ene/2002
Corporación</t>
        </r>
      </text>
    </comment>
    <comment ref="H57" authorId="0" shapeId="0">
      <text>
        <r>
          <rPr>
            <b/>
            <sz val="9"/>
            <color indexed="81"/>
            <rFont val="Tahoma"/>
            <family val="2"/>
          </rPr>
          <t>JTH:</t>
        </r>
        <r>
          <rPr>
            <sz val="9"/>
            <color indexed="81"/>
            <rFont val="Tahoma"/>
            <family val="2"/>
          </rPr>
          <t xml:space="preserve">
05/nov/2002
Corporación</t>
        </r>
      </text>
    </comment>
    <comment ref="H63" authorId="0" shapeId="0">
      <text>
        <r>
          <rPr>
            <b/>
            <sz val="9"/>
            <color indexed="81"/>
            <rFont val="Tahoma"/>
            <family val="2"/>
          </rPr>
          <t xml:space="preserve">JTH:
</t>
        </r>
        <r>
          <rPr>
            <sz val="9"/>
            <color indexed="81"/>
            <rFont val="Tahoma"/>
            <family val="2"/>
          </rPr>
          <t xml:space="preserve">17/ene/2007
Corporación
</t>
        </r>
      </text>
    </comment>
    <comment ref="H64" authorId="0" shapeId="0">
      <text>
        <r>
          <rPr>
            <b/>
            <sz val="9"/>
            <color indexed="81"/>
            <rFont val="Tahoma"/>
            <family val="2"/>
          </rPr>
          <t>JTH:</t>
        </r>
        <r>
          <rPr>
            <sz val="9"/>
            <color indexed="81"/>
            <rFont val="Tahoma"/>
            <family val="2"/>
          </rPr>
          <t xml:space="preserve">
16/abr/2007
Corporación</t>
        </r>
      </text>
    </comment>
    <comment ref="H66" authorId="0" shapeId="0">
      <text>
        <r>
          <rPr>
            <b/>
            <sz val="9"/>
            <color indexed="81"/>
            <rFont val="Tahoma"/>
            <family val="2"/>
          </rPr>
          <t>JTH:</t>
        </r>
        <r>
          <rPr>
            <sz val="9"/>
            <color indexed="81"/>
            <rFont val="Tahoma"/>
            <family val="2"/>
          </rPr>
          <t xml:space="preserve">
05/sep/2003
Corporación</t>
        </r>
      </text>
    </comment>
    <comment ref="H67" authorId="0" shapeId="0">
      <text>
        <r>
          <rPr>
            <b/>
            <sz val="9"/>
            <color indexed="81"/>
            <rFont val="Tahoma"/>
            <family val="2"/>
          </rPr>
          <t>JTH:</t>
        </r>
        <r>
          <rPr>
            <sz val="9"/>
            <color indexed="81"/>
            <rFont val="Tahoma"/>
            <family val="2"/>
          </rPr>
          <t xml:space="preserve">
15/oct/2009
Corporación</t>
        </r>
      </text>
    </comment>
    <comment ref="H71" authorId="0" shapeId="0">
      <text>
        <r>
          <rPr>
            <b/>
            <sz val="9"/>
            <color indexed="81"/>
            <rFont val="Tahoma"/>
            <family val="2"/>
          </rPr>
          <t>JTH:</t>
        </r>
        <r>
          <rPr>
            <sz val="9"/>
            <color indexed="81"/>
            <rFont val="Tahoma"/>
            <family val="2"/>
          </rPr>
          <t xml:space="preserve">
04/ago/2003 Corporación</t>
        </r>
      </text>
    </comment>
    <comment ref="H72" authorId="0" shapeId="0">
      <text>
        <r>
          <rPr>
            <b/>
            <sz val="9"/>
            <color indexed="81"/>
            <rFont val="Tahoma"/>
            <family val="2"/>
          </rPr>
          <t>JTH:</t>
        </r>
        <r>
          <rPr>
            <sz val="9"/>
            <color indexed="81"/>
            <rFont val="Tahoma"/>
            <family val="2"/>
          </rPr>
          <t xml:space="preserve">
01/ene/2002
Corporación</t>
        </r>
      </text>
    </comment>
    <comment ref="H74" authorId="0" shapeId="0">
      <text>
        <r>
          <rPr>
            <b/>
            <sz val="9"/>
            <color indexed="81"/>
            <rFont val="Tahoma"/>
            <family val="2"/>
          </rPr>
          <t>JTH:</t>
        </r>
        <r>
          <rPr>
            <sz val="9"/>
            <color indexed="81"/>
            <rFont val="Tahoma"/>
            <family val="2"/>
          </rPr>
          <t xml:space="preserve">
05/nov/2002
Corporación</t>
        </r>
      </text>
    </comment>
    <comment ref="H80" authorId="0" shapeId="0">
      <text>
        <r>
          <rPr>
            <b/>
            <sz val="9"/>
            <color indexed="81"/>
            <rFont val="Tahoma"/>
            <family val="2"/>
          </rPr>
          <t xml:space="preserve">JTH:
</t>
        </r>
        <r>
          <rPr>
            <sz val="9"/>
            <color indexed="81"/>
            <rFont val="Tahoma"/>
            <family val="2"/>
          </rPr>
          <t xml:space="preserve">17/ene/2007
Corporación
</t>
        </r>
      </text>
    </comment>
    <comment ref="H81" authorId="0" shapeId="0">
      <text>
        <r>
          <rPr>
            <b/>
            <sz val="9"/>
            <color indexed="81"/>
            <rFont val="Tahoma"/>
            <family val="2"/>
          </rPr>
          <t>JTH:</t>
        </r>
        <r>
          <rPr>
            <sz val="9"/>
            <color indexed="81"/>
            <rFont val="Tahoma"/>
            <family val="2"/>
          </rPr>
          <t xml:space="preserve">
16/abr/2007
Corporación</t>
        </r>
      </text>
    </comment>
    <comment ref="H83" authorId="0" shapeId="0">
      <text>
        <r>
          <rPr>
            <b/>
            <sz val="9"/>
            <color indexed="81"/>
            <rFont val="Tahoma"/>
            <family val="2"/>
          </rPr>
          <t>JTH:</t>
        </r>
        <r>
          <rPr>
            <sz val="9"/>
            <color indexed="81"/>
            <rFont val="Tahoma"/>
            <family val="2"/>
          </rPr>
          <t xml:space="preserve">
05/sep/2003
Corporación</t>
        </r>
      </text>
    </comment>
    <comment ref="H84" authorId="0" shapeId="0">
      <text>
        <r>
          <rPr>
            <b/>
            <sz val="9"/>
            <color indexed="81"/>
            <rFont val="Tahoma"/>
            <family val="2"/>
          </rPr>
          <t>JTH:</t>
        </r>
        <r>
          <rPr>
            <sz val="9"/>
            <color indexed="81"/>
            <rFont val="Tahoma"/>
            <family val="2"/>
          </rPr>
          <t xml:space="preserve">
15/oct/2009
Corporación</t>
        </r>
      </text>
    </comment>
    <comment ref="H88" authorId="0" shapeId="0">
      <text>
        <r>
          <rPr>
            <b/>
            <sz val="9"/>
            <color indexed="81"/>
            <rFont val="Tahoma"/>
            <family val="2"/>
          </rPr>
          <t>JTH:</t>
        </r>
        <r>
          <rPr>
            <sz val="9"/>
            <color indexed="81"/>
            <rFont val="Tahoma"/>
            <family val="2"/>
          </rPr>
          <t xml:space="preserve">
04/ago/2003 Corporación</t>
        </r>
      </text>
    </comment>
    <comment ref="H89" authorId="0" shapeId="0">
      <text>
        <r>
          <rPr>
            <b/>
            <sz val="9"/>
            <color indexed="81"/>
            <rFont val="Tahoma"/>
            <family val="2"/>
          </rPr>
          <t>JTH:</t>
        </r>
        <r>
          <rPr>
            <sz val="9"/>
            <color indexed="81"/>
            <rFont val="Tahoma"/>
            <family val="2"/>
          </rPr>
          <t xml:space="preserve">
01/ene/2002
Corporación</t>
        </r>
      </text>
    </comment>
    <comment ref="H91" authorId="0" shapeId="0">
      <text>
        <r>
          <rPr>
            <b/>
            <sz val="9"/>
            <color indexed="81"/>
            <rFont val="Tahoma"/>
            <family val="2"/>
          </rPr>
          <t>JTH:</t>
        </r>
        <r>
          <rPr>
            <sz val="9"/>
            <color indexed="81"/>
            <rFont val="Tahoma"/>
            <family val="2"/>
          </rPr>
          <t xml:space="preserve">
05/nov/2002
Corporación</t>
        </r>
      </text>
    </comment>
    <comment ref="H97" authorId="0" shapeId="0">
      <text>
        <r>
          <rPr>
            <b/>
            <sz val="9"/>
            <color indexed="81"/>
            <rFont val="Tahoma"/>
            <family val="2"/>
          </rPr>
          <t xml:space="preserve">JTH:
</t>
        </r>
        <r>
          <rPr>
            <sz val="9"/>
            <color indexed="81"/>
            <rFont val="Tahoma"/>
            <family val="2"/>
          </rPr>
          <t xml:space="preserve">17/ene/2007
Corporación
</t>
        </r>
      </text>
    </comment>
    <comment ref="H98" authorId="0" shapeId="0">
      <text>
        <r>
          <rPr>
            <b/>
            <sz val="9"/>
            <color indexed="81"/>
            <rFont val="Tahoma"/>
            <family val="2"/>
          </rPr>
          <t>JTH:</t>
        </r>
        <r>
          <rPr>
            <sz val="9"/>
            <color indexed="81"/>
            <rFont val="Tahoma"/>
            <family val="2"/>
          </rPr>
          <t xml:space="preserve">
16/abr/2007
Corporación</t>
        </r>
      </text>
    </comment>
    <comment ref="H100" authorId="0" shapeId="0">
      <text>
        <r>
          <rPr>
            <b/>
            <sz val="9"/>
            <color indexed="81"/>
            <rFont val="Tahoma"/>
            <family val="2"/>
          </rPr>
          <t>JTH:</t>
        </r>
        <r>
          <rPr>
            <sz val="9"/>
            <color indexed="81"/>
            <rFont val="Tahoma"/>
            <family val="2"/>
          </rPr>
          <t xml:space="preserve">
05/sep/2003
Corporación</t>
        </r>
      </text>
    </comment>
    <comment ref="H101" authorId="0" shapeId="0">
      <text>
        <r>
          <rPr>
            <b/>
            <sz val="9"/>
            <color indexed="81"/>
            <rFont val="Tahoma"/>
            <family val="2"/>
          </rPr>
          <t>JTH:</t>
        </r>
        <r>
          <rPr>
            <sz val="9"/>
            <color indexed="81"/>
            <rFont val="Tahoma"/>
            <family val="2"/>
          </rPr>
          <t xml:space="preserve">
15/oct/2009
Corporación</t>
        </r>
      </text>
    </comment>
    <comment ref="H105" authorId="0" shapeId="0">
      <text>
        <r>
          <rPr>
            <b/>
            <sz val="9"/>
            <color indexed="81"/>
            <rFont val="Tahoma"/>
            <family val="2"/>
          </rPr>
          <t>JTH:</t>
        </r>
        <r>
          <rPr>
            <sz val="9"/>
            <color indexed="81"/>
            <rFont val="Tahoma"/>
            <family val="2"/>
          </rPr>
          <t xml:space="preserve">
04/ago/2003 Corporación</t>
        </r>
      </text>
    </comment>
    <comment ref="H106" authorId="0" shapeId="0">
      <text>
        <r>
          <rPr>
            <b/>
            <sz val="9"/>
            <color indexed="81"/>
            <rFont val="Tahoma"/>
            <family val="2"/>
          </rPr>
          <t>JTH:</t>
        </r>
        <r>
          <rPr>
            <sz val="9"/>
            <color indexed="81"/>
            <rFont val="Tahoma"/>
            <family val="2"/>
          </rPr>
          <t xml:space="preserve">
01/ene/2002
Corporación</t>
        </r>
      </text>
    </comment>
    <comment ref="H108" authorId="0" shapeId="0">
      <text>
        <r>
          <rPr>
            <b/>
            <sz val="9"/>
            <color indexed="81"/>
            <rFont val="Tahoma"/>
            <family val="2"/>
          </rPr>
          <t>JTH:</t>
        </r>
        <r>
          <rPr>
            <sz val="9"/>
            <color indexed="81"/>
            <rFont val="Tahoma"/>
            <family val="2"/>
          </rPr>
          <t xml:space="preserve">
05/nov/2002
Corporación</t>
        </r>
      </text>
    </comment>
    <comment ref="H114" authorId="0" shapeId="0">
      <text>
        <r>
          <rPr>
            <b/>
            <sz val="9"/>
            <color indexed="81"/>
            <rFont val="Tahoma"/>
            <family val="2"/>
          </rPr>
          <t xml:space="preserve">JTH:
</t>
        </r>
        <r>
          <rPr>
            <sz val="9"/>
            <color indexed="81"/>
            <rFont val="Tahoma"/>
            <family val="2"/>
          </rPr>
          <t xml:space="preserve">17/ene/2007
Corporación
</t>
        </r>
      </text>
    </comment>
    <comment ref="H115" authorId="0" shapeId="0">
      <text>
        <r>
          <rPr>
            <b/>
            <sz val="9"/>
            <color indexed="81"/>
            <rFont val="Tahoma"/>
            <family val="2"/>
          </rPr>
          <t>JTH:</t>
        </r>
        <r>
          <rPr>
            <sz val="9"/>
            <color indexed="81"/>
            <rFont val="Tahoma"/>
            <family val="2"/>
          </rPr>
          <t xml:space="preserve">
16/abr/2007
Corporación</t>
        </r>
      </text>
    </comment>
    <comment ref="H117" authorId="0" shapeId="0">
      <text>
        <r>
          <rPr>
            <b/>
            <sz val="9"/>
            <color indexed="81"/>
            <rFont val="Tahoma"/>
            <family val="2"/>
          </rPr>
          <t>JTH:</t>
        </r>
        <r>
          <rPr>
            <sz val="9"/>
            <color indexed="81"/>
            <rFont val="Tahoma"/>
            <family val="2"/>
          </rPr>
          <t xml:space="preserve">
05/sep/2003
Corporación</t>
        </r>
      </text>
    </comment>
    <comment ref="H118" authorId="0" shapeId="0">
      <text>
        <r>
          <rPr>
            <b/>
            <sz val="9"/>
            <color indexed="81"/>
            <rFont val="Tahoma"/>
            <family val="2"/>
          </rPr>
          <t>JTH:</t>
        </r>
        <r>
          <rPr>
            <sz val="9"/>
            <color indexed="81"/>
            <rFont val="Tahoma"/>
            <family val="2"/>
          </rPr>
          <t xml:space="preserve">
15/oct/2009
Corporación</t>
        </r>
      </text>
    </comment>
  </commentList>
</comments>
</file>

<file path=xl/sharedStrings.xml><?xml version="1.0" encoding="utf-8"?>
<sst xmlns="http://schemas.openxmlformats.org/spreadsheetml/2006/main" count="1103" uniqueCount="98">
  <si>
    <t>CONCEPTO</t>
  </si>
  <si>
    <t>Nro.</t>
  </si>
  <si>
    <t>ESCENARIOS</t>
  </si>
  <si>
    <t>Presupuesto Anual CODIFICADO 2023 - para las pensiones de jubilaciones Patronales (Partida 520111)</t>
  </si>
  <si>
    <t>ACTUAL ($202,50)</t>
  </si>
  <si>
    <r>
      <t xml:space="preserve">Nro. de Beneficiarios </t>
    </r>
    <r>
      <rPr>
        <b/>
        <sz val="12"/>
        <color theme="1"/>
        <rFont val="Arial Narrow"/>
        <family val="2"/>
      </rPr>
      <t>QUE ACTUALMETE PERCIBEN</t>
    </r>
    <r>
      <rPr>
        <sz val="12"/>
        <color theme="1"/>
        <rFont val="Arial Narrow"/>
        <family val="2"/>
      </rPr>
      <t xml:space="preserve"> la jubilación patronal marzo 2023</t>
    </r>
  </si>
  <si>
    <t>50% del SBU</t>
  </si>
  <si>
    <t>60% del SBU</t>
  </si>
  <si>
    <t>70% del SBU</t>
  </si>
  <si>
    <t>80% del SBU</t>
  </si>
  <si>
    <t>100% del SBU</t>
  </si>
  <si>
    <r>
      <t xml:space="preserve">Nro. de Beneficiarios </t>
    </r>
    <r>
      <rPr>
        <b/>
        <sz val="12"/>
        <color rgb="FFFF0000"/>
        <rFont val="Arial Narrow"/>
        <family val="2"/>
      </rPr>
      <t>QUE SE PROYECTA</t>
    </r>
    <r>
      <rPr>
        <sz val="12"/>
        <color theme="1"/>
        <rFont val="Arial Narrow"/>
        <family val="2"/>
      </rPr>
      <t xml:space="preserve">  por jubilación patronal a diciembre </t>
    </r>
    <r>
      <rPr>
        <b/>
        <u/>
        <sz val="12"/>
        <color theme="1"/>
        <rFont val="Arial Narrow"/>
        <family val="2"/>
      </rPr>
      <t>2023</t>
    </r>
  </si>
  <si>
    <r>
      <t xml:space="preserve">Nro. de Beneficiarios </t>
    </r>
    <r>
      <rPr>
        <b/>
        <sz val="12"/>
        <color rgb="FFFF0000"/>
        <rFont val="Arial Narrow"/>
        <family val="2"/>
      </rPr>
      <t>QUE SE PROYECTA</t>
    </r>
    <r>
      <rPr>
        <sz val="12"/>
        <color theme="1"/>
        <rFont val="Arial Narrow"/>
        <family val="2"/>
      </rPr>
      <t xml:space="preserve">  por jubilación patronal a diciembre </t>
    </r>
    <r>
      <rPr>
        <b/>
        <u/>
        <sz val="12"/>
        <color theme="1"/>
        <rFont val="Arial Narrow"/>
        <family val="2"/>
      </rPr>
      <t>2033</t>
    </r>
  </si>
  <si>
    <r>
      <t xml:space="preserve">Nro. de Beneficiarios </t>
    </r>
    <r>
      <rPr>
        <b/>
        <sz val="12"/>
        <color rgb="FFFF0000"/>
        <rFont val="Arial Narrow"/>
        <family val="2"/>
      </rPr>
      <t xml:space="preserve">QUE SE PROYECTA </t>
    </r>
    <r>
      <rPr>
        <sz val="12"/>
        <color theme="1"/>
        <rFont val="Arial Narrow"/>
        <family val="2"/>
      </rPr>
      <t xml:space="preserve"> por jubilación patronal a diciembre </t>
    </r>
    <r>
      <rPr>
        <b/>
        <u/>
        <sz val="12"/>
        <color theme="1"/>
        <rFont val="Arial Narrow"/>
        <family val="2"/>
      </rPr>
      <t>2043</t>
    </r>
  </si>
  <si>
    <r>
      <t xml:space="preserve">Nro. de Beneficiarios </t>
    </r>
    <r>
      <rPr>
        <b/>
        <sz val="12"/>
        <color rgb="FFFF0000"/>
        <rFont val="Arial Narrow"/>
        <family val="2"/>
      </rPr>
      <t>QUE SE PROYECTA</t>
    </r>
    <r>
      <rPr>
        <sz val="12"/>
        <color theme="1"/>
        <rFont val="Arial Narrow"/>
        <family val="2"/>
      </rPr>
      <t xml:space="preserve">  por jubilación patronal a diciembre </t>
    </r>
    <r>
      <rPr>
        <b/>
        <u/>
        <sz val="12"/>
        <color theme="1"/>
        <rFont val="Arial Narrow"/>
        <family val="2"/>
      </rPr>
      <t>2048</t>
    </r>
  </si>
  <si>
    <r>
      <t xml:space="preserve">Nro. de Beneficiarios </t>
    </r>
    <r>
      <rPr>
        <b/>
        <sz val="12"/>
        <color rgb="FFFF0000"/>
        <rFont val="Arial Narrow"/>
        <family val="2"/>
      </rPr>
      <t>QUE SE PROYECTA</t>
    </r>
    <r>
      <rPr>
        <sz val="12"/>
        <color theme="1"/>
        <rFont val="Arial Narrow"/>
        <family val="2"/>
      </rPr>
      <t xml:space="preserve">  por jubilación patronal a diciembre </t>
    </r>
    <r>
      <rPr>
        <b/>
        <u/>
        <sz val="12"/>
        <color theme="1"/>
        <rFont val="Arial Narrow"/>
        <family val="2"/>
      </rPr>
      <t>2028</t>
    </r>
  </si>
  <si>
    <r>
      <t xml:space="preserve">Nro. de Beneficiarios </t>
    </r>
    <r>
      <rPr>
        <b/>
        <sz val="12"/>
        <color rgb="FFFF0000"/>
        <rFont val="Arial Narrow"/>
        <family val="2"/>
      </rPr>
      <t>QUE SE PROYECTA</t>
    </r>
    <r>
      <rPr>
        <sz val="12"/>
        <color theme="1"/>
        <rFont val="Arial Narrow"/>
        <family val="2"/>
      </rPr>
      <t xml:space="preserve">  por jubilación patronal a diciembre </t>
    </r>
    <r>
      <rPr>
        <b/>
        <u/>
        <sz val="12"/>
        <color theme="1"/>
        <rFont val="Arial Narrow"/>
        <family val="2"/>
      </rPr>
      <t>2038</t>
    </r>
  </si>
  <si>
    <t>90% del SBU</t>
  </si>
  <si>
    <r>
      <t xml:space="preserve">Aplicación </t>
    </r>
    <r>
      <rPr>
        <b/>
        <u/>
        <sz val="14"/>
        <color theme="1"/>
        <rFont val="Calibri"/>
        <family val="2"/>
        <scheme val="minor"/>
      </rPr>
      <t>*</t>
    </r>
    <r>
      <rPr>
        <b/>
        <u/>
        <sz val="11"/>
        <color theme="1"/>
        <rFont val="Calibri"/>
        <family val="2"/>
        <scheme val="minor"/>
      </rPr>
      <t>Art. 1</t>
    </r>
    <r>
      <rPr>
        <b/>
        <sz val="11"/>
        <color theme="1"/>
        <rFont val="Calibri"/>
        <family val="2"/>
        <scheme val="minor"/>
      </rPr>
      <t xml:space="preserve"> texto ORD. </t>
    </r>
  </si>
  <si>
    <r>
      <rPr>
        <b/>
        <i/>
        <u/>
        <sz val="12"/>
        <rFont val="Arial Narrow"/>
        <family val="2"/>
      </rPr>
      <t>*Artículo 1.-</t>
    </r>
    <r>
      <rPr>
        <i/>
        <sz val="12"/>
        <rFont val="Arial Narrow"/>
        <family val="2"/>
      </rPr>
      <t xml:space="preserve"> Establecer que a partir el año 2023,  la pensión jubilar patronal a favor de los trabajadores que prestan o prestaron sus servicios lícitos y personales en el Municipio del Distrito Metropolitano de Quito, Empresas Metropolitanas y demás entidades adscritas, por más de 25 años amparados por el Código del Trabajo, no será mayor que la remuneración básica unificada media del trabajador, para este cálculo se debe considerar la remuneración mensual promedio del último año (sumado lo ganado en el año y dividido para doce) percibido por el trabajador y no el salario básico unificado del trabajador en general, vigente al momento de la terminación de la relación laboral, de conformidad con lo dispuesto en el artículo 216.2 del Código del Trabajo, la misma que se contabilizará desde la sanción de esta Ordenanza Metropolitana Sustitutiva.</t>
    </r>
  </si>
  <si>
    <t>1. Se deberá considerar para hacer esta proyección, en lapsos de 5 años, la tasa de crecimiento promedio de jubilados, así como las defunciones registradas / proyectadas.</t>
  </si>
  <si>
    <t>2. Se deberá considerar el valor total requerido por cada dependencia, incluyendo los beneficios de ley (décimo tercer y décimo cuarto sueldo).</t>
  </si>
  <si>
    <t>4. Las dependencias que a la fecha no efectúen pagos por jubilaciones patronales, deberán especificar si han realizado las provisiones respectivas en función a lo que establece la normativa legal vigente.</t>
  </si>
  <si>
    <t>5. Se deberá considerar para esta proyección, el año en que los primeros jubilados de la dependencia, tengan la posibilidad legal de acogerse a la misma. Ej. Si la dependencia fue creada en el año 2010, se deberá considerar la proyección desde el año 2030.</t>
  </si>
  <si>
    <t>Notas</t>
  </si>
  <si>
    <t xml:space="preserve">3. Cada informe deberá concluir si se cuenta o NO con el presupesto o y/o la liquidez para atender el incremento proyectado. Y de ser el caso, la propuesta de cómo se financiará en cada una de las dependencias, los posibles incrementos. </t>
  </si>
  <si>
    <t>No. Cédula Ciudadanía</t>
  </si>
  <si>
    <t>Apellidos y Nombres</t>
  </si>
  <si>
    <t>Sexo</t>
  </si>
  <si>
    <t>Fecha de nacimiento</t>
  </si>
  <si>
    <t>Femenino</t>
  </si>
  <si>
    <t>Masculino</t>
  </si>
  <si>
    <t>CACOANGO CASCO MARIA MERCEDES</t>
  </si>
  <si>
    <t>Código Trabajo</t>
  </si>
  <si>
    <t>CAZA TIPAN JUAN CARLOS</t>
  </si>
  <si>
    <t>ULQUIANGO GUAÑA JUAN</t>
  </si>
  <si>
    <t>Modalidad</t>
  </si>
  <si>
    <t>Sueldo mensual</t>
  </si>
  <si>
    <t>Jubilación patronal a diciembre 2023</t>
  </si>
  <si>
    <t>Jubilación patronal a diciembre 2028</t>
  </si>
  <si>
    <t>Jubilación patronal a diciembre 2033</t>
  </si>
  <si>
    <t>Jubilación patronal a diciembre 2038</t>
  </si>
  <si>
    <t>Jubilación patronal a diciembre 2043</t>
  </si>
  <si>
    <t>Jubilación patronal a diciembre 2048</t>
  </si>
  <si>
    <t>Edad a diciembre 2023</t>
  </si>
  <si>
    <t>Edad a diciembre 2028</t>
  </si>
  <si>
    <t>Edad a diciembre 2033</t>
  </si>
  <si>
    <t>Edad a diciembre 2038</t>
  </si>
  <si>
    <t>Edad a diciembre 2043</t>
  </si>
  <si>
    <t>Edad a diciembre 2048</t>
  </si>
  <si>
    <t>RMU promedio del último año (sumado lo ganado en el año y dividido para doce)</t>
  </si>
  <si>
    <t>Proyección proporcional a 2033</t>
  </si>
  <si>
    <t>Proyección a 2038</t>
  </si>
  <si>
    <t>VALENCIA MERIZALDE MARCO ANTONIO</t>
  </si>
  <si>
    <t>Valor promedio en dólares en horas extras</t>
  </si>
  <si>
    <t>Proyección a 2043</t>
  </si>
  <si>
    <t>Jubilación anual</t>
  </si>
  <si>
    <t>Décimo Tercero</t>
  </si>
  <si>
    <t>Décimo Cuarto</t>
  </si>
  <si>
    <t>Pensión anual</t>
  </si>
  <si>
    <t>45% del salario básico unificado del trabajador privado</t>
  </si>
  <si>
    <t>Jubilación patronal mensual al 50% del salario del trabajador</t>
  </si>
  <si>
    <t>Jubilación patronal mensual al 60% del salario del trabajador</t>
  </si>
  <si>
    <t>ESCENARIO 50% del SBU: 225</t>
  </si>
  <si>
    <t>ESCENARIO 60% del SBU: 270</t>
  </si>
  <si>
    <t>ESCENARIO 45% del SBU: 202,05</t>
  </si>
  <si>
    <t>Jubilación patronal mensual al 70% del salario del trabajador</t>
  </si>
  <si>
    <t>ESCENARIO 70% del SBU: 315</t>
  </si>
  <si>
    <t>ESCENARIO 80% del SBU: 360</t>
  </si>
  <si>
    <t>ESCENARIO 90% del SBU: 405</t>
  </si>
  <si>
    <t>Jubilación patronal mensual al 80% del salario del trabajador</t>
  </si>
  <si>
    <t>Jubilación patronal mensual al 90% del salario del trabajador</t>
  </si>
  <si>
    <t>ESCENARIO 100% del SBU: 450</t>
  </si>
  <si>
    <t>Jubilación patronal mensual al 100% del salario del trabajador</t>
  </si>
  <si>
    <t>Fecha de ingreso a la Empresa</t>
  </si>
  <si>
    <t>FECHA DE LA INFORMACIÓN:</t>
  </si>
  <si>
    <t>RESPONSABLE DE PROVEER LA INFORMACIÓN:</t>
  </si>
  <si>
    <t>Jefe de Talento Humano</t>
  </si>
  <si>
    <t>RESPONSABLE DE VALIDAR LA INFORMACIÓN:</t>
  </si>
  <si>
    <t>Gerente Financiero Administrativo</t>
  </si>
  <si>
    <t>PERSONAL CÓDIGO DE TRABAJO</t>
  </si>
  <si>
    <t>PERSONAL LOEP</t>
  </si>
  <si>
    <t>ARBOLEDA GORDILLO PAULINA FERNANDA</t>
  </si>
  <si>
    <t>Nombramiento Permanente</t>
  </si>
  <si>
    <t>ARELLANO ARREGUI KARLA BELEN</t>
  </si>
  <si>
    <t>ARIAS DIAZ GERSON FREDY</t>
  </si>
  <si>
    <t>BETANCOURT RUIZ JULIO CESAR</t>
  </si>
  <si>
    <t>CEVALLOS HIDALGO MARIA GABRIELA</t>
  </si>
  <si>
    <t>GUERRERO MONTERO WILFRIDO FERNANDO</t>
  </si>
  <si>
    <t>LOPEZ VASQUEZ JHEISY GERMANIA</t>
  </si>
  <si>
    <t>PACHECO CUESTA MARIA BELEN</t>
  </si>
  <si>
    <t>PATIÑO TELLO MONICA ELENA</t>
  </si>
  <si>
    <t>PLAZA CHICAIZA KARLA GABRIELA</t>
  </si>
  <si>
    <t>PONCE SOLORZANO VERONICA YOLANDA</t>
  </si>
  <si>
    <t>PROAÑO PASQUEL BLANCA LETICIA</t>
  </si>
  <si>
    <t>RUGEL VILLACIS PAULINA MARISOL</t>
  </si>
  <si>
    <t>VALDIVIEZO ARMIJOS MARIA JOSE</t>
  </si>
  <si>
    <t>PERSONAL QUITO TURISMO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</si>
</sst>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8" formatCode="&quot;$&quot;#,##0.00;[Red]&quot;$&quot;\-#,##0.00"/>
    <numFmt numFmtId="44" formatCode="_ &quot;$&quot;* #,##0.00_ ;_ &quot;$&quot;* \-#,##0.00_ ;_ &quot;$&quot;* &quot;-&quot;??_ ;_ @_ "/>
    <numFmt numFmtId="164" formatCode="0000000000"/>
    <numFmt numFmtId="165" formatCode="dd/mmm/yyyy"/>
    <numFmt numFmtId="166" formatCode="0.0\ &quot;años&quot;"/>
  </numFmts>
  <fonts count="30" x14ac:knownFonts="1">
    <font>
      <sz val="11"/>
      <color theme="1"/>
      <name val="Calibri"/>
      <family val="2"/>
      <scheme val="minor"/>
    </font>
    <font>
      <sz val="11"/>
      <color theme="1"/>
      <name val="Calibri"/>
      <family val="2"/>
      <scheme val="minor"/>
    </font>
    <font>
      <b/>
      <sz val="11"/>
      <color theme="1"/>
      <name val="Calibri"/>
      <family val="2"/>
      <scheme val="minor"/>
    </font>
    <font>
      <sz val="12"/>
      <color theme="1"/>
      <name val="Arial Narrow"/>
      <family val="2"/>
    </font>
    <font>
      <b/>
      <sz val="12"/>
      <color theme="1"/>
      <name val="Arial Narrow"/>
      <family val="2"/>
    </font>
    <font>
      <b/>
      <sz val="12"/>
      <color rgb="FFFF0000"/>
      <name val="Arial Narrow"/>
      <family val="2"/>
    </font>
    <font>
      <b/>
      <u/>
      <sz val="14"/>
      <color rgb="FF000000"/>
      <name val="Calibri"/>
      <family val="2"/>
    </font>
    <font>
      <b/>
      <sz val="11"/>
      <color rgb="FF000000"/>
      <name val="Calibri"/>
      <family val="2"/>
    </font>
    <font>
      <b/>
      <sz val="14"/>
      <color theme="1"/>
      <name val="Arial Narrow"/>
      <family val="2"/>
    </font>
    <font>
      <b/>
      <u/>
      <sz val="20"/>
      <color theme="1"/>
      <name val="Arial Narrow"/>
      <family val="2"/>
    </font>
    <font>
      <b/>
      <u/>
      <sz val="11"/>
      <color rgb="FF000000"/>
      <name val="Calibri"/>
      <family val="2"/>
    </font>
    <font>
      <b/>
      <shadow/>
      <sz val="14"/>
      <color rgb="FF000000"/>
      <name val="Calibri"/>
      <family val="2"/>
    </font>
    <font>
      <b/>
      <u/>
      <sz val="12"/>
      <color theme="1"/>
      <name val="Arial Narrow"/>
      <family val="2"/>
    </font>
    <font>
      <sz val="12"/>
      <name val="Arial Narrow"/>
      <family val="2"/>
    </font>
    <font>
      <b/>
      <u/>
      <sz val="11"/>
      <color theme="1"/>
      <name val="Calibri"/>
      <family val="2"/>
      <scheme val="minor"/>
    </font>
    <font>
      <b/>
      <u/>
      <sz val="14"/>
      <color theme="1"/>
      <name val="Calibri"/>
      <family val="2"/>
      <scheme val="minor"/>
    </font>
    <font>
      <b/>
      <i/>
      <sz val="14"/>
      <color rgb="FFFF0000"/>
      <name val="Arial Narrow"/>
      <family val="2"/>
    </font>
    <font>
      <i/>
      <sz val="12"/>
      <name val="Arial Narrow"/>
      <family val="2"/>
    </font>
    <font>
      <b/>
      <i/>
      <u/>
      <sz val="12"/>
      <name val="Arial Narrow"/>
      <family val="2"/>
    </font>
    <font>
      <sz val="14"/>
      <name val="Arial Narrow"/>
      <family val="2"/>
    </font>
    <font>
      <b/>
      <sz val="10"/>
      <color theme="1"/>
      <name val="Calibri"/>
      <family val="2"/>
      <scheme val="minor"/>
    </font>
    <font>
      <b/>
      <sz val="9"/>
      <color indexed="81"/>
      <name val="Tahoma"/>
      <family val="2"/>
    </font>
    <font>
      <sz val="9"/>
      <color indexed="81"/>
      <name val="Tahoma"/>
      <family val="2"/>
    </font>
    <font>
      <sz val="10"/>
      <color theme="1"/>
      <name val="Calibri"/>
      <family val="2"/>
      <scheme val="minor"/>
    </font>
    <font>
      <sz val="8"/>
      <name val="Calibri"/>
      <family val="2"/>
      <scheme val="minor"/>
    </font>
    <font>
      <sz val="10"/>
      <name val="Calibri"/>
      <family val="2"/>
      <scheme val="minor"/>
    </font>
    <font>
      <b/>
      <sz val="10"/>
      <color rgb="FFFF0000"/>
      <name val="Calibri"/>
      <family val="2"/>
      <scheme val="minor"/>
    </font>
    <font>
      <b/>
      <sz val="12"/>
      <name val="Calibri"/>
      <family val="2"/>
      <scheme val="minor"/>
    </font>
    <font>
      <sz val="12"/>
      <name val="Calibri"/>
      <family val="2"/>
      <scheme val="minor"/>
    </font>
    <font>
      <b/>
      <sz val="14"/>
      <color rgb="FFFF0000"/>
      <name val="Arial Narrow"/>
      <family val="2"/>
    </font>
  </fonts>
  <fills count="20">
    <fill>
      <patternFill patternType="none"/>
    </fill>
    <fill>
      <patternFill patternType="gray125"/>
    </fill>
    <fill>
      <patternFill patternType="solid">
        <fgColor theme="9" tint="0.59999389629810485"/>
        <bgColor indexed="64"/>
      </patternFill>
    </fill>
    <fill>
      <patternFill patternType="solid">
        <fgColor theme="7"/>
        <bgColor indexed="64"/>
      </patternFill>
    </fill>
    <fill>
      <patternFill patternType="solid">
        <fgColor theme="7" tint="0.59999389629810485"/>
        <bgColor indexed="64"/>
      </patternFill>
    </fill>
    <fill>
      <patternFill patternType="solid">
        <fgColor theme="5"/>
        <bgColor indexed="64"/>
      </patternFill>
    </fill>
    <fill>
      <patternFill patternType="solid">
        <fgColor theme="8"/>
        <bgColor indexed="64"/>
      </patternFill>
    </fill>
    <fill>
      <patternFill patternType="solid">
        <fgColor theme="9"/>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0"/>
        <bgColor indexed="64"/>
      </patternFill>
    </fill>
    <fill>
      <patternFill patternType="solid">
        <fgColor rgb="FF92D050"/>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8" tint="0.59999389629810485"/>
        <bgColor indexed="64"/>
      </patternFill>
    </fill>
    <fill>
      <patternFill patternType="solid">
        <fgColor theme="2"/>
        <bgColor indexed="64"/>
      </patternFill>
    </fill>
    <fill>
      <patternFill patternType="solid">
        <fgColor theme="7" tint="0.39997558519241921"/>
        <bgColor indexed="64"/>
      </patternFill>
    </fill>
  </fills>
  <borders count="37">
    <border>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44" fontId="1" fillId="0" borderId="0" applyFont="0" applyFill="0" applyBorder="0" applyAlignment="0" applyProtection="0"/>
  </cellStyleXfs>
  <cellXfs count="164">
    <xf numFmtId="0" fontId="0" fillId="0" borderId="0" xfId="0"/>
    <xf numFmtId="0" fontId="3" fillId="0" borderId="0" xfId="0" applyFont="1"/>
    <xf numFmtId="8" fontId="7" fillId="7" borderId="8" xfId="0" applyNumberFormat="1" applyFont="1" applyFill="1" applyBorder="1" applyAlignment="1">
      <alignment horizontal="center" vertical="center" wrapText="1"/>
    </xf>
    <xf numFmtId="44" fontId="13" fillId="2" borderId="4" xfId="1" applyFont="1" applyFill="1" applyBorder="1" applyAlignment="1">
      <alignment horizontal="center" vertical="center"/>
    </xf>
    <xf numFmtId="44" fontId="3" fillId="2" borderId="4" xfId="1" applyFont="1" applyFill="1" applyBorder="1"/>
    <xf numFmtId="44" fontId="13" fillId="2" borderId="5" xfId="1" applyFont="1" applyFill="1" applyBorder="1" applyAlignment="1">
      <alignment horizontal="center" vertical="center"/>
    </xf>
    <xf numFmtId="44" fontId="3" fillId="2" borderId="5" xfId="1" applyFont="1" applyFill="1" applyBorder="1"/>
    <xf numFmtId="0" fontId="3" fillId="0" borderId="14" xfId="0" applyFont="1" applyBorder="1" applyAlignment="1">
      <alignment vertical="center"/>
    </xf>
    <xf numFmtId="0" fontId="3" fillId="0" borderId="14" xfId="0" applyFont="1" applyBorder="1"/>
    <xf numFmtId="0" fontId="3" fillId="0" borderId="7" xfId="0" applyFont="1" applyBorder="1"/>
    <xf numFmtId="8" fontId="7" fillId="7" borderId="10" xfId="0" applyNumberFormat="1" applyFont="1" applyFill="1" applyBorder="1" applyAlignment="1">
      <alignment horizontal="center" vertical="center" wrapText="1"/>
    </xf>
    <xf numFmtId="44" fontId="13" fillId="2" borderId="11" xfId="1" applyFont="1" applyFill="1" applyBorder="1" applyAlignment="1">
      <alignment horizontal="center" vertical="center"/>
    </xf>
    <xf numFmtId="44" fontId="13" fillId="2" borderId="12" xfId="1" applyFont="1" applyFill="1" applyBorder="1" applyAlignment="1">
      <alignment horizontal="center" vertical="center"/>
    </xf>
    <xf numFmtId="44" fontId="3" fillId="2" borderId="12" xfId="1" applyFont="1" applyFill="1" applyBorder="1"/>
    <xf numFmtId="44" fontId="13" fillId="4" borderId="16" xfId="1" applyFont="1" applyFill="1" applyBorder="1" applyAlignment="1">
      <alignment horizontal="center" vertical="center"/>
    </xf>
    <xf numFmtId="44" fontId="3" fillId="4" borderId="16" xfId="1" applyFont="1" applyFill="1" applyBorder="1"/>
    <xf numFmtId="44" fontId="3" fillId="4" borderId="2" xfId="1" applyFont="1" applyFill="1" applyBorder="1"/>
    <xf numFmtId="8" fontId="7" fillId="7" borderId="9" xfId="0" applyNumberFormat="1" applyFont="1" applyFill="1" applyBorder="1" applyAlignment="1">
      <alignment horizontal="center" vertical="center" wrapText="1"/>
    </xf>
    <xf numFmtId="44" fontId="3" fillId="2" borderId="13" xfId="1" applyFont="1" applyFill="1" applyBorder="1"/>
    <xf numFmtId="44" fontId="3" fillId="2" borderId="15" xfId="1" applyFont="1" applyFill="1" applyBorder="1"/>
    <xf numFmtId="44" fontId="3" fillId="2" borderId="8" xfId="1" applyFont="1" applyFill="1" applyBorder="1"/>
    <xf numFmtId="44" fontId="3" fillId="2" borderId="9" xfId="1" applyFont="1" applyFill="1" applyBorder="1"/>
    <xf numFmtId="44" fontId="3" fillId="9" borderId="3" xfId="1" applyFont="1" applyFill="1" applyBorder="1"/>
    <xf numFmtId="44" fontId="3" fillId="9" borderId="16" xfId="1" applyFont="1" applyFill="1" applyBorder="1"/>
    <xf numFmtId="44" fontId="3" fillId="2" borderId="20" xfId="1" applyFont="1" applyFill="1" applyBorder="1"/>
    <xf numFmtId="44" fontId="3" fillId="2" borderId="22" xfId="1" applyFont="1" applyFill="1" applyBorder="1"/>
    <xf numFmtId="44" fontId="3" fillId="2" borderId="21" xfId="1" applyFont="1" applyFill="1" applyBorder="1"/>
    <xf numFmtId="44" fontId="8" fillId="8" borderId="0" xfId="0" applyNumberFormat="1" applyFont="1" applyFill="1" applyAlignment="1">
      <alignment horizontal="center" vertical="center"/>
    </xf>
    <xf numFmtId="44" fontId="8" fillId="10" borderId="0" xfId="0" applyNumberFormat="1" applyFont="1" applyFill="1" applyAlignment="1">
      <alignment horizontal="center" vertical="center"/>
    </xf>
    <xf numFmtId="0" fontId="8" fillId="10" borderId="0" xfId="0" applyFont="1" applyFill="1" applyAlignment="1">
      <alignment horizontal="center" vertical="center" wrapText="1"/>
    </xf>
    <xf numFmtId="0" fontId="3" fillId="0" borderId="22" xfId="0" applyFont="1" applyBorder="1" applyAlignment="1">
      <alignment horizontal="center"/>
    </xf>
    <xf numFmtId="0" fontId="3" fillId="0" borderId="21" xfId="0" applyFont="1" applyBorder="1" applyAlignment="1">
      <alignment horizontal="center"/>
    </xf>
    <xf numFmtId="44" fontId="3" fillId="2" borderId="10" xfId="1" applyFont="1" applyFill="1" applyBorder="1"/>
    <xf numFmtId="0" fontId="10" fillId="3" borderId="1" xfId="0" applyFont="1" applyFill="1" applyBorder="1" applyAlignment="1">
      <alignment horizontal="center" vertical="center" wrapText="1"/>
    </xf>
    <xf numFmtId="9" fontId="6" fillId="3" borderId="16" xfId="0" applyNumberFormat="1" applyFont="1" applyFill="1" applyBorder="1" applyAlignment="1">
      <alignment horizontal="center" vertical="center" wrapText="1"/>
    </xf>
    <xf numFmtId="0" fontId="16" fillId="0" borderId="0" xfId="0" applyFont="1"/>
    <xf numFmtId="164" fontId="23" fillId="0" borderId="14" xfId="0" applyNumberFormat="1" applyFont="1" applyBorder="1" applyAlignment="1">
      <alignment horizontal="center" vertical="center"/>
    </xf>
    <xf numFmtId="0" fontId="23" fillId="0" borderId="4" xfId="0" applyFont="1" applyBorder="1" applyAlignment="1">
      <alignment horizontal="center" vertical="center"/>
    </xf>
    <xf numFmtId="44" fontId="23" fillId="0" borderId="4" xfId="1" applyFont="1" applyFill="1" applyBorder="1" applyAlignment="1">
      <alignment horizontal="center" vertical="center"/>
    </xf>
    <xf numFmtId="165" fontId="23" fillId="0" borderId="4" xfId="0" applyNumberFormat="1" applyFont="1" applyBorder="1" applyAlignment="1">
      <alignment horizontal="center" vertical="center"/>
    </xf>
    <xf numFmtId="165" fontId="23" fillId="0" borderId="22" xfId="0" applyNumberFormat="1" applyFont="1" applyBorder="1" applyAlignment="1">
      <alignment horizontal="center" vertical="center"/>
    </xf>
    <xf numFmtId="0" fontId="20" fillId="12" borderId="4" xfId="0" applyFont="1" applyFill="1" applyBorder="1" applyAlignment="1">
      <alignment horizontal="center" vertical="center" wrapText="1"/>
    </xf>
    <xf numFmtId="0" fontId="23" fillId="0" borderId="0" xfId="0" applyFont="1" applyAlignment="1">
      <alignment vertical="center"/>
    </xf>
    <xf numFmtId="166" fontId="23" fillId="0" borderId="4" xfId="0" applyNumberFormat="1" applyFont="1" applyBorder="1" applyAlignment="1">
      <alignment horizontal="center" vertical="center"/>
    </xf>
    <xf numFmtId="166" fontId="25" fillId="0" borderId="4" xfId="0" applyNumberFormat="1" applyFont="1" applyBorder="1" applyAlignment="1">
      <alignment horizontal="center" vertical="center"/>
    </xf>
    <xf numFmtId="2" fontId="23" fillId="0" borderId="4" xfId="1" applyNumberFormat="1" applyFont="1" applyFill="1" applyBorder="1" applyAlignment="1">
      <alignment horizontal="center" vertical="center"/>
    </xf>
    <xf numFmtId="44" fontId="23" fillId="15" borderId="4" xfId="1" applyFont="1" applyFill="1" applyBorder="1" applyAlignment="1">
      <alignment horizontal="center" vertical="center"/>
    </xf>
    <xf numFmtId="0" fontId="20" fillId="13" borderId="25" xfId="0" applyFont="1" applyFill="1" applyBorder="1" applyAlignment="1">
      <alignment horizontal="center" vertical="center" wrapText="1"/>
    </xf>
    <xf numFmtId="166" fontId="23" fillId="0" borderId="22" xfId="0" applyNumberFormat="1" applyFont="1" applyBorder="1" applyAlignment="1">
      <alignment horizontal="center" vertical="center"/>
    </xf>
    <xf numFmtId="166" fontId="23" fillId="0" borderId="14" xfId="0" applyNumberFormat="1" applyFont="1" applyBorder="1" applyAlignment="1">
      <alignment horizontal="center" vertical="center"/>
    </xf>
    <xf numFmtId="44" fontId="23" fillId="15" borderId="15" xfId="1" applyFont="1" applyFill="1" applyBorder="1" applyAlignment="1">
      <alignment horizontal="center" vertical="center"/>
    </xf>
    <xf numFmtId="166" fontId="23" fillId="0" borderId="7" xfId="0" applyNumberFormat="1" applyFont="1" applyBorder="1" applyAlignment="1">
      <alignment horizontal="center" vertical="center"/>
    </xf>
    <xf numFmtId="166" fontId="23" fillId="0" borderId="8" xfId="0" applyNumberFormat="1" applyFont="1" applyBorder="1" applyAlignment="1">
      <alignment horizontal="center" vertical="center"/>
    </xf>
    <xf numFmtId="2" fontId="23" fillId="0" borderId="8" xfId="1" applyNumberFormat="1" applyFont="1" applyFill="1" applyBorder="1" applyAlignment="1">
      <alignment horizontal="center" vertical="center"/>
    </xf>
    <xf numFmtId="166" fontId="23" fillId="16" borderId="4" xfId="0" applyNumberFormat="1" applyFont="1" applyFill="1" applyBorder="1" applyAlignment="1">
      <alignment horizontal="center" vertical="center"/>
    </xf>
    <xf numFmtId="0" fontId="20" fillId="12" borderId="14" xfId="0" applyFont="1" applyFill="1" applyBorder="1" applyAlignment="1">
      <alignment horizontal="center" vertical="center" wrapText="1"/>
    </xf>
    <xf numFmtId="164" fontId="23" fillId="0" borderId="7" xfId="0" applyNumberFormat="1" applyFont="1" applyBorder="1" applyAlignment="1">
      <alignment horizontal="center" vertical="center"/>
    </xf>
    <xf numFmtId="0" fontId="23" fillId="0" borderId="8" xfId="0" applyFont="1" applyBorder="1" applyAlignment="1">
      <alignment horizontal="center" vertical="center"/>
    </xf>
    <xf numFmtId="44" fontId="23" fillId="0" borderId="8" xfId="1" applyFont="1" applyFill="1" applyBorder="1" applyAlignment="1">
      <alignment horizontal="center" vertical="center"/>
    </xf>
    <xf numFmtId="165" fontId="23" fillId="0" borderId="8" xfId="0" applyNumberFormat="1" applyFont="1" applyBorder="1" applyAlignment="1">
      <alignment horizontal="center" vertical="center"/>
    </xf>
    <xf numFmtId="0" fontId="20" fillId="12" borderId="22" xfId="0" applyFont="1" applyFill="1" applyBorder="1" applyAlignment="1">
      <alignment horizontal="center" vertical="center" wrapText="1"/>
    </xf>
    <xf numFmtId="165" fontId="23" fillId="0" borderId="21" xfId="0" applyNumberFormat="1" applyFont="1" applyBorder="1" applyAlignment="1">
      <alignment horizontal="center" vertical="center"/>
    </xf>
    <xf numFmtId="0" fontId="20" fillId="13" borderId="29" xfId="0" applyFont="1" applyFill="1" applyBorder="1" applyAlignment="1">
      <alignment horizontal="center" vertical="center" wrapText="1"/>
    </xf>
    <xf numFmtId="166" fontId="23" fillId="0" borderId="21" xfId="0" applyNumberFormat="1" applyFont="1" applyBorder="1" applyAlignment="1">
      <alignment horizontal="center" vertical="center"/>
    </xf>
    <xf numFmtId="166" fontId="25" fillId="0" borderId="8" xfId="0" applyNumberFormat="1" applyFont="1" applyBorder="1" applyAlignment="1">
      <alignment horizontal="center" vertical="center"/>
    </xf>
    <xf numFmtId="166" fontId="25" fillId="0" borderId="14" xfId="0" applyNumberFormat="1" applyFont="1" applyBorder="1" applyAlignment="1">
      <alignment horizontal="center" vertical="center"/>
    </xf>
    <xf numFmtId="166" fontId="25" fillId="0" borderId="7" xfId="0" applyNumberFormat="1" applyFont="1" applyBorder="1" applyAlignment="1">
      <alignment horizontal="center" vertical="center"/>
    </xf>
    <xf numFmtId="44" fontId="23" fillId="15" borderId="9" xfId="1" applyFont="1" applyFill="1" applyBorder="1" applyAlignment="1">
      <alignment horizontal="center" vertical="center"/>
    </xf>
    <xf numFmtId="0" fontId="20" fillId="14" borderId="4" xfId="0" applyFont="1" applyFill="1" applyBorder="1" applyAlignment="1">
      <alignment horizontal="center" vertical="center" wrapText="1"/>
    </xf>
    <xf numFmtId="0" fontId="20" fillId="14" borderId="14" xfId="0" applyFont="1" applyFill="1" applyBorder="1" applyAlignment="1">
      <alignment horizontal="center" vertical="center" wrapText="1"/>
    </xf>
    <xf numFmtId="44" fontId="23" fillId="15" borderId="8" xfId="1" applyFont="1" applyFill="1" applyBorder="1" applyAlignment="1">
      <alignment horizontal="center" vertical="center"/>
    </xf>
    <xf numFmtId="0" fontId="20" fillId="14" borderId="22" xfId="0" applyFont="1" applyFill="1" applyBorder="1" applyAlignment="1">
      <alignment horizontal="center" vertical="center" wrapText="1"/>
    </xf>
    <xf numFmtId="44" fontId="23" fillId="15" borderId="22" xfId="1" applyFont="1" applyFill="1" applyBorder="1" applyAlignment="1">
      <alignment horizontal="center" vertical="center"/>
    </xf>
    <xf numFmtId="44" fontId="23" fillId="0" borderId="22" xfId="1" applyFont="1" applyFill="1" applyBorder="1" applyAlignment="1">
      <alignment horizontal="center" vertical="center"/>
    </xf>
    <xf numFmtId="44" fontId="23" fillId="0" borderId="21" xfId="1" applyFont="1" applyFill="1" applyBorder="1" applyAlignment="1">
      <alignment horizontal="center" vertical="center"/>
    </xf>
    <xf numFmtId="0" fontId="20" fillId="16" borderId="4" xfId="0" applyFont="1" applyFill="1" applyBorder="1" applyAlignment="1">
      <alignment horizontal="center" vertical="center" wrapText="1"/>
    </xf>
    <xf numFmtId="0" fontId="20" fillId="16" borderId="14" xfId="0" applyFont="1" applyFill="1" applyBorder="1" applyAlignment="1">
      <alignment horizontal="center" vertical="center" wrapText="1"/>
    </xf>
    <xf numFmtId="0" fontId="20" fillId="16" borderId="22" xfId="0" applyFont="1" applyFill="1" applyBorder="1" applyAlignment="1">
      <alignment horizontal="center" vertical="center" wrapText="1"/>
    </xf>
    <xf numFmtId="0" fontId="20" fillId="17" borderId="4" xfId="0" applyFont="1" applyFill="1" applyBorder="1" applyAlignment="1">
      <alignment horizontal="center" vertical="center" wrapText="1"/>
    </xf>
    <xf numFmtId="44" fontId="23" fillId="15" borderId="21" xfId="1" applyFont="1" applyFill="1" applyBorder="1" applyAlignment="1">
      <alignment horizontal="center" vertical="center"/>
    </xf>
    <xf numFmtId="0" fontId="20" fillId="17" borderId="14" xfId="0" applyFont="1" applyFill="1" applyBorder="1" applyAlignment="1">
      <alignment horizontal="center" vertical="center" wrapText="1"/>
    </xf>
    <xf numFmtId="0" fontId="20" fillId="17" borderId="22" xfId="0" applyFont="1" applyFill="1" applyBorder="1" applyAlignment="1">
      <alignment horizontal="center" vertical="center" wrapText="1"/>
    </xf>
    <xf numFmtId="0" fontId="20" fillId="11" borderId="4" xfId="0" applyFont="1" applyFill="1" applyBorder="1" applyAlignment="1">
      <alignment horizontal="center" vertical="center" wrapText="1"/>
    </xf>
    <xf numFmtId="0" fontId="20" fillId="11" borderId="14" xfId="0" applyFont="1" applyFill="1" applyBorder="1" applyAlignment="1">
      <alignment horizontal="center" vertical="center" wrapText="1"/>
    </xf>
    <xf numFmtId="0" fontId="20" fillId="11" borderId="15" xfId="0" applyFont="1" applyFill="1" applyBorder="1" applyAlignment="1">
      <alignment horizontal="center" vertical="center" wrapText="1"/>
    </xf>
    <xf numFmtId="0" fontId="26" fillId="14" borderId="4" xfId="0" applyFont="1" applyFill="1" applyBorder="1" applyAlignment="1">
      <alignment horizontal="center" vertical="center" wrapText="1"/>
    </xf>
    <xf numFmtId="0" fontId="26" fillId="16" borderId="4" xfId="0" applyFont="1" applyFill="1" applyBorder="1" applyAlignment="1">
      <alignment horizontal="center" vertical="center" wrapText="1"/>
    </xf>
    <xf numFmtId="0" fontId="26" fillId="17" borderId="4" xfId="0" applyFont="1" applyFill="1" applyBorder="1" applyAlignment="1">
      <alignment horizontal="center" vertical="center" wrapText="1"/>
    </xf>
    <xf numFmtId="0" fontId="26" fillId="11" borderId="4" xfId="0" applyFont="1" applyFill="1" applyBorder="1" applyAlignment="1">
      <alignment horizontal="center" vertical="center" wrapText="1"/>
    </xf>
    <xf numFmtId="0" fontId="26" fillId="18" borderId="0" xfId="0" applyFont="1" applyFill="1" applyAlignment="1">
      <alignment vertical="center"/>
    </xf>
    <xf numFmtId="2" fontId="26" fillId="18" borderId="0" xfId="0" applyNumberFormat="1" applyFont="1" applyFill="1" applyAlignment="1">
      <alignment vertical="center"/>
    </xf>
    <xf numFmtId="44" fontId="26" fillId="18" borderId="0" xfId="0" applyNumberFormat="1" applyFont="1" applyFill="1" applyAlignment="1">
      <alignment vertical="center"/>
    </xf>
    <xf numFmtId="0" fontId="20" fillId="17" borderId="15" xfId="0" applyFont="1" applyFill="1" applyBorder="1" applyAlignment="1">
      <alignment horizontal="center" vertical="center" wrapText="1"/>
    </xf>
    <xf numFmtId="0" fontId="20" fillId="14" borderId="15" xfId="0" applyFont="1" applyFill="1" applyBorder="1" applyAlignment="1">
      <alignment horizontal="center" vertical="center" wrapText="1"/>
    </xf>
    <xf numFmtId="44" fontId="23" fillId="0" borderId="15" xfId="1" applyFont="1" applyFill="1" applyBorder="1" applyAlignment="1">
      <alignment horizontal="center" vertical="center"/>
    </xf>
    <xf numFmtId="44" fontId="23" fillId="0" borderId="9" xfId="1" applyFont="1" applyFill="1" applyBorder="1" applyAlignment="1">
      <alignment horizontal="center" vertical="center"/>
    </xf>
    <xf numFmtId="44" fontId="23" fillId="19" borderId="4" xfId="1" applyFont="1" applyFill="1" applyBorder="1" applyAlignment="1">
      <alignment horizontal="center" vertical="center"/>
    </xf>
    <xf numFmtId="44" fontId="3" fillId="19" borderId="4" xfId="1" applyFont="1" applyFill="1" applyBorder="1"/>
    <xf numFmtId="44" fontId="3" fillId="19" borderId="8" xfId="1" applyFont="1" applyFill="1" applyBorder="1"/>
    <xf numFmtId="44" fontId="23" fillId="19" borderId="8" xfId="1" applyFont="1" applyFill="1" applyBorder="1" applyAlignment="1">
      <alignment horizontal="center" vertical="center"/>
    </xf>
    <xf numFmtId="44" fontId="3" fillId="19" borderId="16" xfId="1" applyFont="1" applyFill="1" applyBorder="1"/>
    <xf numFmtId="44" fontId="3" fillId="19" borderId="2" xfId="1" applyFont="1" applyFill="1" applyBorder="1"/>
    <xf numFmtId="9" fontId="11" fillId="7" borderId="31" xfId="0" applyNumberFormat="1" applyFont="1" applyFill="1" applyBorder="1" applyAlignment="1">
      <alignment horizontal="center" vertical="center" wrapText="1"/>
    </xf>
    <xf numFmtId="9" fontId="11" fillId="7" borderId="24" xfId="0" applyNumberFormat="1" applyFont="1" applyFill="1" applyBorder="1" applyAlignment="1">
      <alignment horizontal="center" vertical="center" wrapText="1"/>
    </xf>
    <xf numFmtId="9" fontId="11" fillId="7" borderId="30" xfId="0" applyNumberFormat="1" applyFont="1" applyFill="1" applyBorder="1" applyAlignment="1">
      <alignment horizontal="center" vertical="center" wrapText="1"/>
    </xf>
    <xf numFmtId="164" fontId="23" fillId="0" borderId="4" xfId="0" applyNumberFormat="1" applyFont="1" applyBorder="1" applyAlignment="1">
      <alignment horizontal="center" vertical="center"/>
    </xf>
    <xf numFmtId="44" fontId="23" fillId="4" borderId="4" xfId="1" applyFont="1" applyFill="1" applyBorder="1" applyAlignment="1">
      <alignment horizontal="center" vertical="center"/>
    </xf>
    <xf numFmtId="44" fontId="3" fillId="19" borderId="12" xfId="1" applyFont="1" applyFill="1" applyBorder="1"/>
    <xf numFmtId="44" fontId="3" fillId="19" borderId="10" xfId="1" applyFont="1" applyFill="1" applyBorder="1"/>
    <xf numFmtId="0" fontId="19" fillId="0" borderId="0" xfId="0" applyFont="1" applyAlignment="1">
      <alignment horizontal="left" wrapText="1"/>
    </xf>
    <xf numFmtId="0" fontId="17" fillId="0" borderId="0" xfId="0" applyFont="1" applyAlignment="1">
      <alignment horizontal="left" wrapText="1"/>
    </xf>
    <xf numFmtId="0" fontId="19" fillId="0" borderId="0" xfId="0" applyFont="1" applyAlignment="1">
      <alignment horizontal="left"/>
    </xf>
    <xf numFmtId="0" fontId="2" fillId="5" borderId="1" xfId="0" applyFont="1" applyFill="1" applyBorder="1" applyAlignment="1">
      <alignment horizontal="center" vertical="center" wrapText="1"/>
    </xf>
    <xf numFmtId="0" fontId="2" fillId="5" borderId="2" xfId="0" applyFont="1" applyFill="1" applyBorder="1" applyAlignment="1">
      <alignment horizontal="center" vertical="center" wrapText="1"/>
    </xf>
    <xf numFmtId="0" fontId="4" fillId="10" borderId="6" xfId="0" applyFont="1" applyFill="1" applyBorder="1" applyAlignment="1">
      <alignment horizontal="center" vertical="center"/>
    </xf>
    <xf numFmtId="0" fontId="4" fillId="10" borderId="14" xfId="0" applyFont="1" applyFill="1" applyBorder="1" applyAlignment="1">
      <alignment horizontal="center" vertical="center"/>
    </xf>
    <xf numFmtId="0" fontId="4" fillId="10" borderId="23" xfId="0" applyFont="1" applyFill="1" applyBorder="1" applyAlignment="1">
      <alignment horizontal="center" vertical="center"/>
    </xf>
    <xf numFmtId="0" fontId="4" fillId="10" borderId="22" xfId="0" applyFont="1" applyFill="1" applyBorder="1" applyAlignment="1">
      <alignment horizontal="center" vertical="center"/>
    </xf>
    <xf numFmtId="0" fontId="8" fillId="8" borderId="0" xfId="0" applyFont="1" applyFill="1" applyAlignment="1">
      <alignment horizontal="center" vertical="center" wrapText="1"/>
    </xf>
    <xf numFmtId="0" fontId="9" fillId="6" borderId="17" xfId="0" applyFont="1" applyFill="1" applyBorder="1" applyAlignment="1">
      <alignment horizontal="center" vertical="center" wrapText="1"/>
    </xf>
    <xf numFmtId="0" fontId="9" fillId="6" borderId="18" xfId="0" applyFont="1" applyFill="1" applyBorder="1" applyAlignment="1">
      <alignment horizontal="center" vertical="center" wrapText="1"/>
    </xf>
    <xf numFmtId="0" fontId="9" fillId="6" borderId="19" xfId="0" applyFont="1" applyFill="1" applyBorder="1" applyAlignment="1">
      <alignment horizontal="center" vertical="center" wrapText="1"/>
    </xf>
    <xf numFmtId="0" fontId="29" fillId="10" borderId="32" xfId="0" applyFont="1" applyFill="1" applyBorder="1" applyAlignment="1">
      <alignment horizontal="center" vertical="center" wrapText="1"/>
    </xf>
    <xf numFmtId="0" fontId="29" fillId="10" borderId="33" xfId="0" applyFont="1" applyFill="1" applyBorder="1" applyAlignment="1">
      <alignment horizontal="center" vertical="center" wrapText="1"/>
    </xf>
    <xf numFmtId="0" fontId="29" fillId="10" borderId="34" xfId="0" applyFont="1" applyFill="1" applyBorder="1" applyAlignment="1">
      <alignment horizontal="center" vertical="center" wrapText="1"/>
    </xf>
    <xf numFmtId="0" fontId="29" fillId="10" borderId="35" xfId="0" applyFont="1" applyFill="1" applyBorder="1" applyAlignment="1">
      <alignment horizontal="center" vertical="center" wrapText="1"/>
    </xf>
    <xf numFmtId="0" fontId="29" fillId="10" borderId="36" xfId="0" applyFont="1" applyFill="1" applyBorder="1" applyAlignment="1">
      <alignment horizontal="center" vertical="center" wrapText="1"/>
    </xf>
    <xf numFmtId="14" fontId="20" fillId="11" borderId="23" xfId="0" applyNumberFormat="1" applyFont="1" applyFill="1" applyBorder="1" applyAlignment="1">
      <alignment horizontal="center" vertical="center"/>
    </xf>
    <xf numFmtId="14" fontId="20" fillId="11" borderId="27" xfId="0" applyNumberFormat="1" applyFont="1" applyFill="1" applyBorder="1" applyAlignment="1">
      <alignment horizontal="center" vertical="center"/>
    </xf>
    <xf numFmtId="14" fontId="20" fillId="11" borderId="28" xfId="0" applyNumberFormat="1" applyFont="1" applyFill="1" applyBorder="1" applyAlignment="1">
      <alignment horizontal="center" vertical="center"/>
    </xf>
    <xf numFmtId="0" fontId="27" fillId="0" borderId="6" xfId="0" applyFont="1" applyBorder="1" applyAlignment="1">
      <alignment horizontal="center" vertical="center" wrapText="1"/>
    </xf>
    <xf numFmtId="0" fontId="27" fillId="0" borderId="24" xfId="0" applyFont="1" applyBorder="1" applyAlignment="1">
      <alignment horizontal="center" vertical="center" wrapText="1"/>
    </xf>
    <xf numFmtId="0" fontId="27" fillId="0" borderId="14" xfId="0" applyFont="1" applyBorder="1" applyAlignment="1">
      <alignment horizontal="center" vertical="center" wrapText="1"/>
    </xf>
    <xf numFmtId="0" fontId="27" fillId="0" borderId="4" xfId="0" applyFont="1" applyBorder="1" applyAlignment="1">
      <alignment horizontal="center" vertical="center" wrapText="1"/>
    </xf>
    <xf numFmtId="0" fontId="27" fillId="0" borderId="7" xfId="0" applyFont="1" applyBorder="1" applyAlignment="1">
      <alignment horizontal="center" vertical="center" wrapText="1"/>
    </xf>
    <xf numFmtId="0" fontId="27" fillId="0" borderId="8" xfId="0" applyFont="1" applyBorder="1" applyAlignment="1">
      <alignment horizontal="center" vertical="center" wrapText="1"/>
    </xf>
    <xf numFmtId="14" fontId="28" fillId="0" borderId="24" xfId="0" applyNumberFormat="1" applyFont="1" applyBorder="1" applyAlignment="1">
      <alignment horizontal="center" vertical="center" wrapText="1"/>
    </xf>
    <xf numFmtId="14" fontId="28" fillId="0" borderId="30" xfId="0" applyNumberFormat="1" applyFont="1" applyBorder="1" applyAlignment="1">
      <alignment horizontal="center" vertical="center" wrapText="1"/>
    </xf>
    <xf numFmtId="0" fontId="28" fillId="0" borderId="4" xfId="0" applyFont="1" applyBorder="1" applyAlignment="1">
      <alignment horizontal="center" vertical="center" wrapText="1"/>
    </xf>
    <xf numFmtId="0" fontId="28" fillId="0" borderId="15" xfId="0" applyFont="1" applyBorder="1" applyAlignment="1">
      <alignment horizontal="center" vertical="center" wrapText="1"/>
    </xf>
    <xf numFmtId="0" fontId="28" fillId="0" borderId="8" xfId="0" applyFont="1" applyBorder="1" applyAlignment="1">
      <alignment horizontal="center" vertical="center" wrapText="1"/>
    </xf>
    <xf numFmtId="0" fontId="28" fillId="0" borderId="9" xfId="0" applyFont="1" applyBorder="1" applyAlignment="1">
      <alignment horizontal="center" vertical="center" wrapText="1"/>
    </xf>
    <xf numFmtId="14" fontId="23" fillId="16" borderId="6" xfId="0" applyNumberFormat="1" applyFont="1" applyFill="1" applyBorder="1" applyAlignment="1">
      <alignment horizontal="center" vertical="center"/>
    </xf>
    <xf numFmtId="14" fontId="23" fillId="16" borderId="24" xfId="0" applyNumberFormat="1" applyFont="1" applyFill="1" applyBorder="1" applyAlignment="1">
      <alignment horizontal="center" vertical="center"/>
    </xf>
    <xf numFmtId="14" fontId="20" fillId="16" borderId="23" xfId="0" applyNumberFormat="1" applyFont="1" applyFill="1" applyBorder="1" applyAlignment="1">
      <alignment horizontal="center" vertical="center"/>
    </xf>
    <xf numFmtId="14" fontId="20" fillId="16" borderId="27" xfId="0" applyNumberFormat="1" applyFont="1" applyFill="1" applyBorder="1" applyAlignment="1">
      <alignment horizontal="center" vertical="center"/>
    </xf>
    <xf numFmtId="14" fontId="23" fillId="17" borderId="6" xfId="0" applyNumberFormat="1" applyFont="1" applyFill="1" applyBorder="1" applyAlignment="1">
      <alignment horizontal="center" vertical="center"/>
    </xf>
    <xf numFmtId="14" fontId="23" fillId="17" borderId="24" xfId="0" applyNumberFormat="1" applyFont="1" applyFill="1" applyBorder="1" applyAlignment="1">
      <alignment horizontal="center" vertical="center"/>
    </xf>
    <xf numFmtId="14" fontId="20" fillId="17" borderId="24" xfId="0" applyNumberFormat="1" applyFont="1" applyFill="1" applyBorder="1" applyAlignment="1">
      <alignment horizontal="center" vertical="center"/>
    </xf>
    <xf numFmtId="14" fontId="20" fillId="17" borderId="30" xfId="0" applyNumberFormat="1" applyFont="1" applyFill="1" applyBorder="1" applyAlignment="1">
      <alignment horizontal="center" vertical="center"/>
    </xf>
    <xf numFmtId="14" fontId="23" fillId="11" borderId="6" xfId="0" applyNumberFormat="1" applyFont="1" applyFill="1" applyBorder="1" applyAlignment="1">
      <alignment horizontal="center" vertical="center"/>
    </xf>
    <xf numFmtId="14" fontId="23" fillId="11" borderId="24" xfId="0" applyNumberFormat="1" applyFont="1" applyFill="1" applyBorder="1" applyAlignment="1">
      <alignment horizontal="center" vertical="center"/>
    </xf>
    <xf numFmtId="0" fontId="20" fillId="6" borderId="26" xfId="0" applyFont="1" applyFill="1" applyBorder="1" applyAlignment="1">
      <alignment horizontal="center" vertical="center"/>
    </xf>
    <xf numFmtId="0" fontId="20" fillId="6" borderId="27" xfId="0" applyFont="1" applyFill="1" applyBorder="1" applyAlignment="1">
      <alignment horizontal="center" vertical="center"/>
    </xf>
    <xf numFmtId="14" fontId="23" fillId="13" borderId="26" xfId="0" applyNumberFormat="1" applyFont="1" applyFill="1" applyBorder="1" applyAlignment="1">
      <alignment horizontal="center" vertical="center"/>
    </xf>
    <xf numFmtId="14" fontId="23" fillId="13" borderId="27" xfId="0" applyNumberFormat="1" applyFont="1" applyFill="1" applyBorder="1" applyAlignment="1">
      <alignment horizontal="center" vertical="center"/>
    </xf>
    <xf numFmtId="14" fontId="23" fillId="14" borderId="6" xfId="0" applyNumberFormat="1" applyFont="1" applyFill="1" applyBorder="1" applyAlignment="1">
      <alignment horizontal="center" vertical="center"/>
    </xf>
    <xf numFmtId="14" fontId="23" fillId="14" borderId="24" xfId="0" applyNumberFormat="1" applyFont="1" applyFill="1" applyBorder="1" applyAlignment="1">
      <alignment horizontal="center" vertical="center"/>
    </xf>
    <xf numFmtId="14" fontId="20" fillId="14" borderId="24" xfId="0" applyNumberFormat="1" applyFont="1" applyFill="1" applyBorder="1" applyAlignment="1">
      <alignment horizontal="center" vertical="center" wrapText="1"/>
    </xf>
    <xf numFmtId="14" fontId="20" fillId="14" borderId="23" xfId="0" applyNumberFormat="1" applyFont="1" applyFill="1" applyBorder="1" applyAlignment="1">
      <alignment horizontal="center" vertical="center" wrapText="1"/>
    </xf>
    <xf numFmtId="0" fontId="20" fillId="19" borderId="26" xfId="0" applyFont="1" applyFill="1" applyBorder="1" applyAlignment="1">
      <alignment horizontal="center" vertical="center"/>
    </xf>
    <xf numFmtId="0" fontId="20" fillId="19" borderId="27" xfId="0" applyFont="1" applyFill="1" applyBorder="1" applyAlignment="1">
      <alignment horizontal="center" vertical="center"/>
    </xf>
    <xf numFmtId="14" fontId="20" fillId="14" borderId="30" xfId="0" applyNumberFormat="1" applyFont="1" applyFill="1" applyBorder="1" applyAlignment="1">
      <alignment horizontal="center" vertical="center" wrapText="1"/>
    </xf>
    <xf numFmtId="14" fontId="20" fillId="17" borderId="23" xfId="0" applyNumberFormat="1" applyFont="1" applyFill="1" applyBorder="1" applyAlignment="1">
      <alignment horizontal="center" vertical="center"/>
    </xf>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5"/>
  <sheetViews>
    <sheetView tabSelected="1" zoomScale="85" zoomScaleNormal="85" workbookViewId="0">
      <selection activeCell="A25" sqref="A25"/>
    </sheetView>
  </sheetViews>
  <sheetFormatPr baseColWidth="10" defaultRowHeight="15" x14ac:dyDescent="0.25"/>
  <cols>
    <col min="1" max="1" width="77.42578125" customWidth="1"/>
    <col min="2" max="2" width="4.7109375" bestFit="1" customWidth="1"/>
    <col min="3" max="3" width="17.140625" customWidth="1"/>
    <col min="4" max="7" width="15.42578125" bestFit="1" customWidth="1"/>
    <col min="8" max="8" width="15.42578125" customWidth="1"/>
    <col min="9" max="9" width="17" bestFit="1" customWidth="1"/>
    <col min="10" max="10" width="18.5703125" customWidth="1"/>
  </cols>
  <sheetData>
    <row r="1" spans="1:10" ht="32.25" customHeight="1" x14ac:dyDescent="0.25">
      <c r="A1" s="118" t="s">
        <v>3</v>
      </c>
      <c r="B1" s="118"/>
      <c r="C1" s="27">
        <v>0</v>
      </c>
    </row>
    <row r="2" spans="1:10" ht="18.75" thickBot="1" x14ac:dyDescent="0.3">
      <c r="A2" s="29"/>
      <c r="B2" s="29"/>
      <c r="C2" s="28"/>
    </row>
    <row r="3" spans="1:10" ht="32.25" customHeight="1" thickBot="1" x14ac:dyDescent="0.3">
      <c r="A3" s="122" t="s">
        <v>80</v>
      </c>
      <c r="B3" s="122"/>
      <c r="C3" s="123"/>
      <c r="D3" s="119" t="s">
        <v>2</v>
      </c>
      <c r="E3" s="120"/>
      <c r="F3" s="120"/>
      <c r="G3" s="120"/>
      <c r="H3" s="120"/>
      <c r="I3" s="120"/>
      <c r="J3" s="121"/>
    </row>
    <row r="4" spans="1:10" ht="18.75" x14ac:dyDescent="0.25">
      <c r="A4" s="114" t="s">
        <v>0</v>
      </c>
      <c r="B4" s="116" t="s">
        <v>1</v>
      </c>
      <c r="C4" s="33" t="s">
        <v>4</v>
      </c>
      <c r="D4" s="102" t="s">
        <v>6</v>
      </c>
      <c r="E4" s="103" t="s">
        <v>7</v>
      </c>
      <c r="F4" s="103" t="s">
        <v>8</v>
      </c>
      <c r="G4" s="103" t="s">
        <v>9</v>
      </c>
      <c r="H4" s="103" t="s">
        <v>17</v>
      </c>
      <c r="I4" s="104" t="s">
        <v>10</v>
      </c>
      <c r="J4" s="112" t="s">
        <v>18</v>
      </c>
    </row>
    <row r="5" spans="1:10" ht="19.5" thickBot="1" x14ac:dyDescent="0.3">
      <c r="A5" s="115"/>
      <c r="B5" s="117"/>
      <c r="C5" s="34">
        <v>0.45</v>
      </c>
      <c r="D5" s="10">
        <v>225</v>
      </c>
      <c r="E5" s="2">
        <v>270</v>
      </c>
      <c r="F5" s="2">
        <v>315</v>
      </c>
      <c r="G5" s="2">
        <v>360</v>
      </c>
      <c r="H5" s="2">
        <v>405</v>
      </c>
      <c r="I5" s="17">
        <v>450</v>
      </c>
      <c r="J5" s="113"/>
    </row>
    <row r="6" spans="1:10" ht="15.75" x14ac:dyDescent="0.25">
      <c r="A6" s="7" t="s">
        <v>5</v>
      </c>
      <c r="B6" s="30">
        <v>0</v>
      </c>
      <c r="C6" s="14">
        <v>0</v>
      </c>
      <c r="D6" s="11">
        <v>0</v>
      </c>
      <c r="E6" s="5">
        <v>0</v>
      </c>
      <c r="F6" s="6">
        <v>0</v>
      </c>
      <c r="G6" s="6">
        <v>0</v>
      </c>
      <c r="H6" s="24">
        <v>0</v>
      </c>
      <c r="I6" s="18">
        <v>0</v>
      </c>
      <c r="J6" s="22">
        <v>0</v>
      </c>
    </row>
    <row r="7" spans="1:10" ht="15.75" x14ac:dyDescent="0.25">
      <c r="A7" s="7" t="s">
        <v>11</v>
      </c>
      <c r="B7" s="30">
        <v>0</v>
      </c>
      <c r="C7" s="14">
        <v>0</v>
      </c>
      <c r="D7" s="12">
        <v>0</v>
      </c>
      <c r="E7" s="3">
        <v>0</v>
      </c>
      <c r="F7" s="4">
        <v>0</v>
      </c>
      <c r="G7" s="4">
        <v>0</v>
      </c>
      <c r="H7" s="25">
        <v>0</v>
      </c>
      <c r="I7" s="19">
        <v>0</v>
      </c>
      <c r="J7" s="23">
        <v>0</v>
      </c>
    </row>
    <row r="8" spans="1:10" ht="15.75" x14ac:dyDescent="0.25">
      <c r="A8" s="8" t="s">
        <v>15</v>
      </c>
      <c r="B8" s="30">
        <v>0</v>
      </c>
      <c r="C8" s="15">
        <v>0</v>
      </c>
      <c r="D8" s="13">
        <v>0</v>
      </c>
      <c r="E8" s="4">
        <v>0</v>
      </c>
      <c r="F8" s="4">
        <v>0</v>
      </c>
      <c r="G8" s="4">
        <v>0</v>
      </c>
      <c r="H8" s="25">
        <v>0</v>
      </c>
      <c r="I8" s="19">
        <v>0</v>
      </c>
      <c r="J8" s="23">
        <v>0</v>
      </c>
    </row>
    <row r="9" spans="1:10" ht="15.75" x14ac:dyDescent="0.25">
      <c r="A9" s="8" t="s">
        <v>12</v>
      </c>
      <c r="B9" s="30">
        <v>2</v>
      </c>
      <c r="C9" s="15">
        <f>+'BASE CT'!T7</f>
        <v>9347.4</v>
      </c>
      <c r="D9" s="13">
        <f>+'BASE CT'!T14</f>
        <v>10286</v>
      </c>
      <c r="E9" s="13">
        <f>+'BASE CT'!T21</f>
        <v>12163.199999999999</v>
      </c>
      <c r="F9" s="97">
        <f>+'BASE CT'!T28</f>
        <v>14040.399999999998</v>
      </c>
      <c r="G9" s="4">
        <f>+'BASE CT'!T35</f>
        <v>15917.600000000002</v>
      </c>
      <c r="H9" s="25">
        <f>+'BASE CT'!T42</f>
        <v>17794.8</v>
      </c>
      <c r="I9" s="19">
        <f>+'BASE CT'!T49</f>
        <v>19672</v>
      </c>
      <c r="J9" s="100">
        <f>+F9</f>
        <v>14040.399999999998</v>
      </c>
    </row>
    <row r="10" spans="1:10" ht="15.75" x14ac:dyDescent="0.25">
      <c r="A10" s="8" t="s">
        <v>16</v>
      </c>
      <c r="B10" s="30">
        <v>2</v>
      </c>
      <c r="C10" s="15">
        <f>+'BASE CT'!AB7</f>
        <v>9347.4</v>
      </c>
      <c r="D10" s="13">
        <f>+'BASE CT'!AB14</f>
        <v>10286</v>
      </c>
      <c r="E10" s="4">
        <f>+'BASE CT'!AB21</f>
        <v>12163.199999999999</v>
      </c>
      <c r="F10" s="97">
        <f>+'BASE CT'!AB28</f>
        <v>14040.399999999998</v>
      </c>
      <c r="G10" s="4">
        <f>+'BASE CT'!AB35</f>
        <v>15917.600000000002</v>
      </c>
      <c r="H10" s="25">
        <f>+'BASE CT'!AB42</f>
        <v>17794.8</v>
      </c>
      <c r="I10" s="19">
        <f>+'BASE CT'!AB49</f>
        <v>19672</v>
      </c>
      <c r="J10" s="100">
        <f t="shared" ref="J10:J12" si="0">+F10</f>
        <v>14040.399999999998</v>
      </c>
    </row>
    <row r="11" spans="1:10" ht="15.75" x14ac:dyDescent="0.25">
      <c r="A11" s="8" t="s">
        <v>13</v>
      </c>
      <c r="B11" s="30">
        <v>4</v>
      </c>
      <c r="C11" s="15">
        <f>+'BASE CT'!AJ7</f>
        <v>18694.8</v>
      </c>
      <c r="D11" s="13">
        <f>+'BASE CT'!AJ14</f>
        <v>20572</v>
      </c>
      <c r="E11" s="4">
        <f>+'BASE CT'!AJ21</f>
        <v>24326.399999999998</v>
      </c>
      <c r="F11" s="97">
        <f>+'BASE CT'!AJ28</f>
        <v>28080.799999999996</v>
      </c>
      <c r="G11" s="4">
        <f>+'BASE CT'!AJ35</f>
        <v>31835.200000000004</v>
      </c>
      <c r="H11" s="25">
        <f>+'BASE CT'!AJ42</f>
        <v>35589.599999999999</v>
      </c>
      <c r="I11" s="19">
        <f>+'BASE CT'!AJ49</f>
        <v>39344</v>
      </c>
      <c r="J11" s="100">
        <f t="shared" si="0"/>
        <v>28080.799999999996</v>
      </c>
    </row>
    <row r="12" spans="1:10" ht="16.5" thickBot="1" x14ac:dyDescent="0.3">
      <c r="A12" s="9" t="s">
        <v>14</v>
      </c>
      <c r="B12" s="31">
        <v>4</v>
      </c>
      <c r="C12" s="16">
        <f>+'BASE CT'!AR7</f>
        <v>18694.8</v>
      </c>
      <c r="D12" s="32">
        <f>+'BASE CT'!AR14</f>
        <v>20572</v>
      </c>
      <c r="E12" s="20">
        <f>+'BASE CT'!AR21</f>
        <v>24326.399999999998</v>
      </c>
      <c r="F12" s="98">
        <f>+'BASE CT'!AR28</f>
        <v>28080.799999999996</v>
      </c>
      <c r="G12" s="20">
        <f>+'BASE CT'!AR35</f>
        <v>31835.200000000004</v>
      </c>
      <c r="H12" s="26">
        <f>+'BASE CT'!AR42</f>
        <v>35589.599999999999</v>
      </c>
      <c r="I12" s="21">
        <f>+'BASE CT'!AR49</f>
        <v>39344</v>
      </c>
      <c r="J12" s="101">
        <f t="shared" si="0"/>
        <v>28080.799999999996</v>
      </c>
    </row>
    <row r="14" spans="1:10" ht="15.75" thickBot="1" x14ac:dyDescent="0.3"/>
    <row r="15" spans="1:10" ht="26.25" thickBot="1" x14ac:dyDescent="0.3">
      <c r="A15" s="122" t="s">
        <v>81</v>
      </c>
      <c r="B15" s="122"/>
      <c r="C15" s="123"/>
      <c r="D15" s="119" t="s">
        <v>2</v>
      </c>
      <c r="E15" s="120"/>
      <c r="F15" s="120"/>
      <c r="G15" s="120"/>
      <c r="H15" s="120"/>
      <c r="I15" s="120"/>
      <c r="J15" s="121"/>
    </row>
    <row r="16" spans="1:10" ht="18.75" x14ac:dyDescent="0.25">
      <c r="A16" s="114" t="s">
        <v>0</v>
      </c>
      <c r="B16" s="116" t="s">
        <v>1</v>
      </c>
      <c r="C16" s="33" t="s">
        <v>4</v>
      </c>
      <c r="D16" s="102" t="s">
        <v>6</v>
      </c>
      <c r="E16" s="103" t="s">
        <v>7</v>
      </c>
      <c r="F16" s="103" t="s">
        <v>8</v>
      </c>
      <c r="G16" s="103" t="s">
        <v>9</v>
      </c>
      <c r="H16" s="103" t="s">
        <v>17</v>
      </c>
      <c r="I16" s="104" t="s">
        <v>10</v>
      </c>
      <c r="J16" s="112" t="s">
        <v>18</v>
      </c>
    </row>
    <row r="17" spans="1:10" ht="19.5" thickBot="1" x14ac:dyDescent="0.3">
      <c r="A17" s="115"/>
      <c r="B17" s="117"/>
      <c r="C17" s="34">
        <v>0.45</v>
      </c>
      <c r="D17" s="10">
        <v>225</v>
      </c>
      <c r="E17" s="2">
        <v>270</v>
      </c>
      <c r="F17" s="2">
        <v>315</v>
      </c>
      <c r="G17" s="2">
        <v>360</v>
      </c>
      <c r="H17" s="2">
        <v>405</v>
      </c>
      <c r="I17" s="17">
        <v>450</v>
      </c>
      <c r="J17" s="113"/>
    </row>
    <row r="18" spans="1:10" ht="15.75" x14ac:dyDescent="0.25">
      <c r="A18" s="7" t="s">
        <v>5</v>
      </c>
      <c r="B18" s="30">
        <v>0</v>
      </c>
      <c r="C18" s="14">
        <v>0</v>
      </c>
      <c r="D18" s="11">
        <v>0</v>
      </c>
      <c r="E18" s="5">
        <v>0</v>
      </c>
      <c r="F18" s="6">
        <v>0</v>
      </c>
      <c r="G18" s="6">
        <v>0</v>
      </c>
      <c r="H18" s="24">
        <v>0</v>
      </c>
      <c r="I18" s="18">
        <v>0</v>
      </c>
      <c r="J18" s="22">
        <v>0</v>
      </c>
    </row>
    <row r="19" spans="1:10" ht="15.75" x14ac:dyDescent="0.25">
      <c r="A19" s="7" t="s">
        <v>11</v>
      </c>
      <c r="B19" s="30">
        <v>0</v>
      </c>
      <c r="C19" s="14">
        <v>0</v>
      </c>
      <c r="D19" s="12">
        <v>0</v>
      </c>
      <c r="E19" s="3">
        <v>0</v>
      </c>
      <c r="F19" s="4">
        <v>0</v>
      </c>
      <c r="G19" s="4">
        <v>0</v>
      </c>
      <c r="H19" s="25">
        <v>0</v>
      </c>
      <c r="I19" s="19">
        <v>0</v>
      </c>
      <c r="J19" s="23">
        <v>0</v>
      </c>
    </row>
    <row r="20" spans="1:10" ht="15.75" x14ac:dyDescent="0.25">
      <c r="A20" s="8" t="s">
        <v>15</v>
      </c>
      <c r="B20" s="30">
        <v>0</v>
      </c>
      <c r="C20" s="15">
        <v>0</v>
      </c>
      <c r="D20" s="13">
        <v>0</v>
      </c>
      <c r="E20" s="4">
        <v>0</v>
      </c>
      <c r="F20" s="4">
        <v>0</v>
      </c>
      <c r="G20" s="4">
        <v>0</v>
      </c>
      <c r="H20" s="25">
        <v>0</v>
      </c>
      <c r="I20" s="19">
        <v>0</v>
      </c>
      <c r="J20" s="23">
        <v>0</v>
      </c>
    </row>
    <row r="21" spans="1:10" ht="15.75" x14ac:dyDescent="0.25">
      <c r="A21" s="8" t="s">
        <v>12</v>
      </c>
      <c r="B21" s="30">
        <v>14</v>
      </c>
      <c r="C21" s="15">
        <f>+'BASE LOEP'!T17</f>
        <v>129565.34999999999</v>
      </c>
      <c r="D21" s="97">
        <f>+'BASE LOEP'!T34</f>
        <v>143261.5</v>
      </c>
      <c r="E21" s="4">
        <f>+'BASE LOEP'!T51</f>
        <v>170653.80000000005</v>
      </c>
      <c r="F21" s="4">
        <f>+'BASE LOEP'!T68</f>
        <v>198046.10000000003</v>
      </c>
      <c r="G21" s="4">
        <f>+'BASE LOEP'!T85</f>
        <v>225438.39999999997</v>
      </c>
      <c r="H21" s="25">
        <f>+'BASE LOEP'!T102</f>
        <v>252830.69999999995</v>
      </c>
      <c r="I21" s="19">
        <f>+'BASE LOEP'!T119</f>
        <v>280223</v>
      </c>
      <c r="J21" s="100">
        <f>+D21</f>
        <v>143261.5</v>
      </c>
    </row>
    <row r="22" spans="1:10" ht="15.75" x14ac:dyDescent="0.25">
      <c r="A22" s="8" t="s">
        <v>16</v>
      </c>
      <c r="B22" s="30">
        <v>14</v>
      </c>
      <c r="C22" s="15">
        <f>+'BASE LOEP'!AB17</f>
        <v>129565.34999999999</v>
      </c>
      <c r="D22" s="97">
        <f>+'BASE LOEP'!AB34</f>
        <v>143261.5</v>
      </c>
      <c r="E22" s="4">
        <f>+'BASE LOEP'!AB51</f>
        <v>170653.80000000005</v>
      </c>
      <c r="F22" s="4">
        <f>+'BASE LOEP'!AB68</f>
        <v>198046.10000000003</v>
      </c>
      <c r="G22" s="4">
        <f>+'BASE LOEP'!AB85</f>
        <v>225438.39999999997</v>
      </c>
      <c r="H22" s="25">
        <f>+'BASE LOEP'!AB102</f>
        <v>252830.69999999995</v>
      </c>
      <c r="I22" s="19">
        <f>+'BASE LOEP'!AB119</f>
        <v>280223</v>
      </c>
      <c r="J22" s="100">
        <f t="shared" ref="J22:J24" si="1">+D22</f>
        <v>143261.5</v>
      </c>
    </row>
    <row r="23" spans="1:10" ht="15.75" x14ac:dyDescent="0.25">
      <c r="A23" s="8" t="s">
        <v>13</v>
      </c>
      <c r="B23" s="30">
        <v>14</v>
      </c>
      <c r="C23" s="15">
        <f>+'BASE LOEP'!AJ17</f>
        <v>129565.34999999999</v>
      </c>
      <c r="D23" s="97">
        <f>+'BASE LOEP'!AJ34</f>
        <v>143261.5</v>
      </c>
      <c r="E23" s="4">
        <f>+'BASE LOEP'!AJ51</f>
        <v>170653.80000000005</v>
      </c>
      <c r="F23" s="4">
        <f>+'BASE LOEP'!AJ68</f>
        <v>198046.10000000003</v>
      </c>
      <c r="G23" s="4">
        <f>+'BASE LOEP'!AJ85</f>
        <v>225438.39999999997</v>
      </c>
      <c r="H23" s="25">
        <f>+'BASE LOEP'!AJ102</f>
        <v>252830.69999999995</v>
      </c>
      <c r="I23" s="19">
        <f>+'BASE LOEP'!AJ119</f>
        <v>280223</v>
      </c>
      <c r="J23" s="100">
        <f t="shared" si="1"/>
        <v>143261.5</v>
      </c>
    </row>
    <row r="24" spans="1:10" ht="16.5" thickBot="1" x14ac:dyDescent="0.3">
      <c r="A24" s="9" t="s">
        <v>14</v>
      </c>
      <c r="B24" s="31">
        <v>14</v>
      </c>
      <c r="C24" s="16">
        <f>+'BASE LOEP'!AR17</f>
        <v>129565.34999999999</v>
      </c>
      <c r="D24" s="98">
        <f>+'BASE LOEP'!AR34</f>
        <v>143261.5</v>
      </c>
      <c r="E24" s="20">
        <f>+'BASE LOEP'!AR51</f>
        <v>170653.80000000005</v>
      </c>
      <c r="F24" s="20">
        <f>+'BASE LOEP'!AR68</f>
        <v>198046.10000000003</v>
      </c>
      <c r="G24" s="20">
        <f>+'BASE LOEP'!AR85</f>
        <v>225438.39999999997</v>
      </c>
      <c r="H24" s="26">
        <f>+'BASE LOEP'!AR102</f>
        <v>252830.69999999995</v>
      </c>
      <c r="I24" s="21">
        <f>+'BASE LOEP'!AR119</f>
        <v>280223</v>
      </c>
      <c r="J24" s="101">
        <f t="shared" si="1"/>
        <v>143261.5</v>
      </c>
    </row>
    <row r="26" spans="1:10" ht="15.75" thickBot="1" x14ac:dyDescent="0.3"/>
    <row r="27" spans="1:10" ht="26.25" thickBot="1" x14ac:dyDescent="0.3">
      <c r="A27" s="124" t="s">
        <v>97</v>
      </c>
      <c r="B27" s="125"/>
      <c r="C27" s="126"/>
      <c r="D27" s="119" t="s">
        <v>2</v>
      </c>
      <c r="E27" s="120"/>
      <c r="F27" s="120"/>
      <c r="G27" s="120"/>
      <c r="H27" s="120"/>
      <c r="I27" s="120"/>
      <c r="J27" s="121"/>
    </row>
    <row r="28" spans="1:10" ht="18.75" x14ac:dyDescent="0.25">
      <c r="A28" s="114" t="s">
        <v>0</v>
      </c>
      <c r="B28" s="116" t="s">
        <v>1</v>
      </c>
      <c r="C28" s="33" t="s">
        <v>4</v>
      </c>
      <c r="D28" s="102" t="s">
        <v>6</v>
      </c>
      <c r="E28" s="103" t="s">
        <v>7</v>
      </c>
      <c r="F28" s="103" t="s">
        <v>8</v>
      </c>
      <c r="G28" s="103" t="s">
        <v>9</v>
      </c>
      <c r="H28" s="103" t="s">
        <v>17</v>
      </c>
      <c r="I28" s="104" t="s">
        <v>10</v>
      </c>
      <c r="J28" s="112" t="s">
        <v>18</v>
      </c>
    </row>
    <row r="29" spans="1:10" ht="19.5" thickBot="1" x14ac:dyDescent="0.3">
      <c r="A29" s="115"/>
      <c r="B29" s="117"/>
      <c r="C29" s="34">
        <v>0.45</v>
      </c>
      <c r="D29" s="10">
        <v>225</v>
      </c>
      <c r="E29" s="2">
        <v>270</v>
      </c>
      <c r="F29" s="2">
        <v>315</v>
      </c>
      <c r="G29" s="2">
        <v>360</v>
      </c>
      <c r="H29" s="2">
        <v>405</v>
      </c>
      <c r="I29" s="17">
        <v>450</v>
      </c>
      <c r="J29" s="113"/>
    </row>
    <row r="30" spans="1:10" ht="15.75" x14ac:dyDescent="0.25">
      <c r="A30" s="7" t="s">
        <v>5</v>
      </c>
      <c r="B30" s="30">
        <v>0</v>
      </c>
      <c r="C30" s="14">
        <v>0</v>
      </c>
      <c r="D30" s="11">
        <v>0</v>
      </c>
      <c r="E30" s="5">
        <v>0</v>
      </c>
      <c r="F30" s="6">
        <v>0</v>
      </c>
      <c r="G30" s="6">
        <v>0</v>
      </c>
      <c r="H30" s="24">
        <v>0</v>
      </c>
      <c r="I30" s="18">
        <v>0</v>
      </c>
      <c r="J30" s="22">
        <v>0</v>
      </c>
    </row>
    <row r="31" spans="1:10" ht="15.75" x14ac:dyDescent="0.25">
      <c r="A31" s="7" t="s">
        <v>11</v>
      </c>
      <c r="B31" s="30">
        <v>0</v>
      </c>
      <c r="C31" s="14">
        <v>0</v>
      </c>
      <c r="D31" s="12">
        <v>0</v>
      </c>
      <c r="E31" s="3">
        <v>0</v>
      </c>
      <c r="F31" s="4">
        <v>0</v>
      </c>
      <c r="G31" s="4">
        <v>0</v>
      </c>
      <c r="H31" s="25">
        <v>0</v>
      </c>
      <c r="I31" s="19">
        <v>0</v>
      </c>
      <c r="J31" s="23">
        <v>0</v>
      </c>
    </row>
    <row r="32" spans="1:10" ht="15.75" x14ac:dyDescent="0.25">
      <c r="A32" s="8" t="s">
        <v>15</v>
      </c>
      <c r="B32" s="30">
        <v>0</v>
      </c>
      <c r="C32" s="15">
        <v>0</v>
      </c>
      <c r="D32" s="13">
        <v>0</v>
      </c>
      <c r="E32" s="4">
        <v>0</v>
      </c>
      <c r="F32" s="4">
        <v>0</v>
      </c>
      <c r="G32" s="4">
        <v>0</v>
      </c>
      <c r="H32" s="25">
        <v>0</v>
      </c>
      <c r="I32" s="19">
        <v>0</v>
      </c>
      <c r="J32" s="23">
        <v>0</v>
      </c>
    </row>
    <row r="33" spans="1:10" ht="15.75" x14ac:dyDescent="0.25">
      <c r="A33" s="8" t="s">
        <v>12</v>
      </c>
      <c r="B33" s="30">
        <f>14+2</f>
        <v>16</v>
      </c>
      <c r="C33" s="15">
        <f>+C9+C21</f>
        <v>138912.75</v>
      </c>
      <c r="D33" s="107">
        <f>+D9+D21</f>
        <v>153547.5</v>
      </c>
      <c r="E33" s="4">
        <f>+E9+E21</f>
        <v>182817.00000000006</v>
      </c>
      <c r="F33" s="97">
        <f t="shared" ref="F33:I33" si="2">+F9+F21</f>
        <v>212086.50000000003</v>
      </c>
      <c r="G33" s="4">
        <f t="shared" si="2"/>
        <v>241355.99999999997</v>
      </c>
      <c r="H33" s="4">
        <f t="shared" si="2"/>
        <v>270625.49999999994</v>
      </c>
      <c r="I33" s="4">
        <f t="shared" si="2"/>
        <v>299895</v>
      </c>
      <c r="J33" s="23">
        <f>+J9+J21</f>
        <v>157301.9</v>
      </c>
    </row>
    <row r="34" spans="1:10" ht="15.75" x14ac:dyDescent="0.25">
      <c r="A34" s="8" t="s">
        <v>16</v>
      </c>
      <c r="B34" s="30">
        <f>+B22+B10</f>
        <v>16</v>
      </c>
      <c r="C34" s="15">
        <f t="shared" ref="C34:J36" si="3">+C10+C22</f>
        <v>138912.75</v>
      </c>
      <c r="D34" s="107">
        <f t="shared" si="3"/>
        <v>153547.5</v>
      </c>
      <c r="E34" s="4">
        <f t="shared" si="3"/>
        <v>182817.00000000006</v>
      </c>
      <c r="F34" s="97">
        <f t="shared" si="3"/>
        <v>212086.50000000003</v>
      </c>
      <c r="G34" s="4">
        <f t="shared" si="3"/>
        <v>241355.99999999997</v>
      </c>
      <c r="H34" s="4">
        <f t="shared" si="3"/>
        <v>270625.49999999994</v>
      </c>
      <c r="I34" s="4">
        <f t="shared" si="3"/>
        <v>299895</v>
      </c>
      <c r="J34" s="23">
        <f t="shared" si="3"/>
        <v>157301.9</v>
      </c>
    </row>
    <row r="35" spans="1:10" ht="15.75" x14ac:dyDescent="0.25">
      <c r="A35" s="8" t="s">
        <v>13</v>
      </c>
      <c r="B35" s="30">
        <f>+B23+B11</f>
        <v>18</v>
      </c>
      <c r="C35" s="15">
        <f t="shared" si="3"/>
        <v>148260.15</v>
      </c>
      <c r="D35" s="107">
        <f t="shared" si="3"/>
        <v>163833.5</v>
      </c>
      <c r="E35" s="4">
        <f t="shared" si="3"/>
        <v>194980.20000000004</v>
      </c>
      <c r="F35" s="97">
        <f t="shared" si="3"/>
        <v>226126.90000000002</v>
      </c>
      <c r="G35" s="4">
        <f t="shared" si="3"/>
        <v>257273.59999999998</v>
      </c>
      <c r="H35" s="4">
        <f t="shared" si="3"/>
        <v>288420.29999999993</v>
      </c>
      <c r="I35" s="4">
        <f t="shared" si="3"/>
        <v>319567</v>
      </c>
      <c r="J35" s="23">
        <f t="shared" si="3"/>
        <v>171342.3</v>
      </c>
    </row>
    <row r="36" spans="1:10" ht="16.5" thickBot="1" x14ac:dyDescent="0.3">
      <c r="A36" s="9" t="s">
        <v>14</v>
      </c>
      <c r="B36" s="31">
        <f>+B24+B12</f>
        <v>18</v>
      </c>
      <c r="C36" s="16">
        <f t="shared" si="3"/>
        <v>148260.15</v>
      </c>
      <c r="D36" s="108">
        <f t="shared" si="3"/>
        <v>163833.5</v>
      </c>
      <c r="E36" s="20">
        <f t="shared" si="3"/>
        <v>194980.20000000004</v>
      </c>
      <c r="F36" s="98">
        <f t="shared" si="3"/>
        <v>226126.90000000002</v>
      </c>
      <c r="G36" s="20">
        <f t="shared" si="3"/>
        <v>257273.59999999998</v>
      </c>
      <c r="H36" s="20">
        <f t="shared" si="3"/>
        <v>288420.29999999993</v>
      </c>
      <c r="I36" s="20">
        <f t="shared" si="3"/>
        <v>319567</v>
      </c>
      <c r="J36" s="23">
        <f t="shared" si="3"/>
        <v>171342.3</v>
      </c>
    </row>
    <row r="39" spans="1:10" ht="18" x14ac:dyDescent="0.25">
      <c r="A39" s="35" t="s">
        <v>24</v>
      </c>
      <c r="B39" s="1"/>
      <c r="C39" s="1"/>
      <c r="D39" s="1"/>
      <c r="E39" s="1"/>
    </row>
    <row r="40" spans="1:10" ht="68.25" customHeight="1" x14ac:dyDescent="0.25">
      <c r="A40" s="110" t="s">
        <v>19</v>
      </c>
      <c r="B40" s="110"/>
      <c r="C40" s="110"/>
      <c r="D40" s="110"/>
      <c r="E40" s="110"/>
      <c r="F40" s="110"/>
      <c r="G40" s="110"/>
      <c r="H40" s="110"/>
      <c r="I40" s="110"/>
      <c r="J40" s="110"/>
    </row>
    <row r="41" spans="1:10" ht="18" x14ac:dyDescent="0.25">
      <c r="A41" s="111" t="s">
        <v>20</v>
      </c>
      <c r="B41" s="111"/>
      <c r="C41" s="111"/>
      <c r="D41" s="111"/>
      <c r="E41" s="111"/>
      <c r="F41" s="111"/>
      <c r="G41" s="111"/>
      <c r="H41" s="111"/>
      <c r="I41" s="111"/>
      <c r="J41" s="111"/>
    </row>
    <row r="42" spans="1:10" ht="18" x14ac:dyDescent="0.25">
      <c r="A42" s="111" t="s">
        <v>21</v>
      </c>
      <c r="B42" s="111"/>
      <c r="C42" s="111"/>
      <c r="D42" s="111"/>
      <c r="E42" s="111"/>
      <c r="F42" s="111"/>
      <c r="G42" s="111"/>
      <c r="H42" s="111"/>
      <c r="I42" s="111"/>
      <c r="J42" s="111"/>
    </row>
    <row r="43" spans="1:10" ht="35.25" customHeight="1" x14ac:dyDescent="0.25">
      <c r="A43" s="109" t="s">
        <v>25</v>
      </c>
      <c r="B43" s="109"/>
      <c r="C43" s="109"/>
      <c r="D43" s="109"/>
      <c r="E43" s="109"/>
      <c r="F43" s="109"/>
      <c r="G43" s="109"/>
      <c r="H43" s="109"/>
      <c r="I43" s="109"/>
      <c r="J43" s="109"/>
    </row>
    <row r="44" spans="1:10" ht="18" x14ac:dyDescent="0.25">
      <c r="A44" s="111" t="s">
        <v>22</v>
      </c>
      <c r="B44" s="111"/>
      <c r="C44" s="111"/>
      <c r="D44" s="111"/>
      <c r="E44" s="111"/>
      <c r="F44" s="111"/>
      <c r="G44" s="111"/>
      <c r="H44" s="111"/>
      <c r="I44" s="111"/>
      <c r="J44" s="111"/>
    </row>
    <row r="45" spans="1:10" ht="36.75" customHeight="1" x14ac:dyDescent="0.25">
      <c r="A45" s="109" t="s">
        <v>23</v>
      </c>
      <c r="B45" s="109"/>
      <c r="C45" s="109"/>
      <c r="D45" s="109"/>
      <c r="E45" s="109"/>
      <c r="F45" s="109"/>
      <c r="G45" s="109"/>
      <c r="H45" s="109"/>
      <c r="I45" s="109"/>
      <c r="J45" s="109"/>
    </row>
  </sheetData>
  <mergeCells count="22">
    <mergeCell ref="A27:C27"/>
    <mergeCell ref="D27:J27"/>
    <mergeCell ref="A28:A29"/>
    <mergeCell ref="B28:B29"/>
    <mergeCell ref="J28:J29"/>
    <mergeCell ref="A15:C15"/>
    <mergeCell ref="D15:J15"/>
    <mergeCell ref="A16:A17"/>
    <mergeCell ref="B16:B17"/>
    <mergeCell ref="J16:J17"/>
    <mergeCell ref="J4:J5"/>
    <mergeCell ref="A4:A5"/>
    <mergeCell ref="B4:B5"/>
    <mergeCell ref="A1:B1"/>
    <mergeCell ref="D3:J3"/>
    <mergeCell ref="A3:C3"/>
    <mergeCell ref="A45:J45"/>
    <mergeCell ref="A40:J40"/>
    <mergeCell ref="A41:J41"/>
    <mergeCell ref="A42:J42"/>
    <mergeCell ref="A43:J43"/>
    <mergeCell ref="A44:J44"/>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R53"/>
  <sheetViews>
    <sheetView showGridLines="0" topLeftCell="Y46" workbookViewId="0">
      <selection activeCell="AF27" sqref="AF27"/>
    </sheetView>
  </sheetViews>
  <sheetFormatPr baseColWidth="10" defaultRowHeight="12.75" x14ac:dyDescent="0.25"/>
  <cols>
    <col min="1" max="1" width="11.140625" style="42" bestFit="1" customWidth="1"/>
    <col min="2" max="2" width="31.85546875" style="42" bestFit="1" customWidth="1"/>
    <col min="3" max="3" width="11.42578125" style="42"/>
    <col min="4" max="4" width="13.7109375" style="42" bestFit="1" customWidth="1"/>
    <col min="5" max="5" width="10.140625" style="42" customWidth="1"/>
    <col min="6" max="6" width="10.140625" style="42" hidden="1" customWidth="1"/>
    <col min="7" max="7" width="11.7109375" style="42" bestFit="1" customWidth="1"/>
    <col min="8" max="8" width="12.140625" style="42" bestFit="1" customWidth="1"/>
    <col min="9" max="9" width="12.140625" style="42" customWidth="1"/>
    <col min="10" max="10" width="11.5703125" style="42" bestFit="1" customWidth="1"/>
    <col min="11" max="11" width="11.5703125" style="42" customWidth="1"/>
    <col min="12" max="12" width="11.5703125" style="42" bestFit="1" customWidth="1"/>
    <col min="13" max="13" width="11.5703125" style="42" customWidth="1"/>
    <col min="14" max="14" width="11.5703125" style="42" bestFit="1" customWidth="1"/>
    <col min="15" max="21" width="11.5703125" style="42" customWidth="1"/>
    <col min="22" max="22" width="11.5703125" style="42" bestFit="1" customWidth="1"/>
    <col min="23" max="29" width="11.5703125" style="42" customWidth="1"/>
    <col min="30" max="30" width="11.5703125" style="42" bestFit="1" customWidth="1"/>
    <col min="31" max="37" width="11.5703125" style="42" customWidth="1"/>
    <col min="38" max="38" width="11.5703125" style="42" bestFit="1" customWidth="1"/>
    <col min="39" max="16384" width="11.42578125" style="42"/>
  </cols>
  <sheetData>
    <row r="1" spans="1:44" ht="35.1" customHeight="1" x14ac:dyDescent="0.25">
      <c r="A1" s="160" t="s">
        <v>65</v>
      </c>
      <c r="B1" s="161"/>
      <c r="C1" s="161"/>
      <c r="D1" s="161"/>
      <c r="E1" s="161"/>
      <c r="F1" s="161"/>
      <c r="G1" s="161"/>
      <c r="H1" s="161"/>
      <c r="I1" s="154">
        <v>45291</v>
      </c>
      <c r="J1" s="155"/>
      <c r="K1" s="154">
        <v>47118</v>
      </c>
      <c r="L1" s="155"/>
      <c r="M1" s="156">
        <v>48944</v>
      </c>
      <c r="N1" s="157"/>
      <c r="O1" s="158" t="s">
        <v>51</v>
      </c>
      <c r="P1" s="158"/>
      <c r="Q1" s="158"/>
      <c r="R1" s="158"/>
      <c r="S1" s="158"/>
      <c r="T1" s="162"/>
      <c r="U1" s="142">
        <v>50770</v>
      </c>
      <c r="V1" s="143"/>
      <c r="W1" s="144" t="s">
        <v>52</v>
      </c>
      <c r="X1" s="145"/>
      <c r="Y1" s="145"/>
      <c r="Z1" s="145"/>
      <c r="AA1" s="145"/>
      <c r="AB1" s="145"/>
      <c r="AC1" s="146">
        <v>52596</v>
      </c>
      <c r="AD1" s="147"/>
      <c r="AE1" s="148" t="s">
        <v>55</v>
      </c>
      <c r="AF1" s="148"/>
      <c r="AG1" s="148"/>
      <c r="AH1" s="148"/>
      <c r="AI1" s="148"/>
      <c r="AJ1" s="163"/>
      <c r="AK1" s="150">
        <v>54423</v>
      </c>
      <c r="AL1" s="151"/>
      <c r="AM1" s="127" t="s">
        <v>55</v>
      </c>
      <c r="AN1" s="128"/>
      <c r="AO1" s="128"/>
      <c r="AP1" s="128"/>
      <c r="AQ1" s="128"/>
      <c r="AR1" s="129"/>
    </row>
    <row r="2" spans="1:44" ht="90" customHeight="1" x14ac:dyDescent="0.25">
      <c r="A2" s="55" t="s">
        <v>26</v>
      </c>
      <c r="B2" s="41" t="s">
        <v>27</v>
      </c>
      <c r="C2" s="41" t="s">
        <v>28</v>
      </c>
      <c r="D2" s="41" t="s">
        <v>36</v>
      </c>
      <c r="E2" s="41" t="s">
        <v>37</v>
      </c>
      <c r="F2" s="41" t="s">
        <v>54</v>
      </c>
      <c r="G2" s="41" t="s">
        <v>29</v>
      </c>
      <c r="H2" s="60" t="s">
        <v>74</v>
      </c>
      <c r="I2" s="62" t="s">
        <v>44</v>
      </c>
      <c r="J2" s="47" t="s">
        <v>38</v>
      </c>
      <c r="K2" s="62" t="s">
        <v>45</v>
      </c>
      <c r="L2" s="47" t="s">
        <v>39</v>
      </c>
      <c r="M2" s="69" t="s">
        <v>46</v>
      </c>
      <c r="N2" s="68" t="s">
        <v>40</v>
      </c>
      <c r="O2" s="68" t="s">
        <v>50</v>
      </c>
      <c r="P2" s="68" t="s">
        <v>60</v>
      </c>
      <c r="Q2" s="68" t="s">
        <v>59</v>
      </c>
      <c r="R2" s="68" t="s">
        <v>57</v>
      </c>
      <c r="S2" s="68" t="s">
        <v>58</v>
      </c>
      <c r="T2" s="93" t="s">
        <v>56</v>
      </c>
      <c r="U2" s="76" t="s">
        <v>47</v>
      </c>
      <c r="V2" s="75" t="s">
        <v>41</v>
      </c>
      <c r="W2" s="75" t="s">
        <v>50</v>
      </c>
      <c r="X2" s="75" t="s">
        <v>60</v>
      </c>
      <c r="Y2" s="75" t="s">
        <v>59</v>
      </c>
      <c r="Z2" s="75" t="s">
        <v>57</v>
      </c>
      <c r="AA2" s="75" t="s">
        <v>58</v>
      </c>
      <c r="AB2" s="77" t="s">
        <v>56</v>
      </c>
      <c r="AC2" s="80" t="s">
        <v>48</v>
      </c>
      <c r="AD2" s="78" t="s">
        <v>42</v>
      </c>
      <c r="AE2" s="78" t="s">
        <v>50</v>
      </c>
      <c r="AF2" s="78" t="s">
        <v>60</v>
      </c>
      <c r="AG2" s="78" t="s">
        <v>59</v>
      </c>
      <c r="AH2" s="78" t="s">
        <v>57</v>
      </c>
      <c r="AI2" s="78" t="s">
        <v>58</v>
      </c>
      <c r="AJ2" s="81" t="s">
        <v>56</v>
      </c>
      <c r="AK2" s="83" t="s">
        <v>49</v>
      </c>
      <c r="AL2" s="82" t="s">
        <v>43</v>
      </c>
      <c r="AM2" s="82" t="s">
        <v>50</v>
      </c>
      <c r="AN2" s="82" t="s">
        <v>60</v>
      </c>
      <c r="AO2" s="82" t="s">
        <v>59</v>
      </c>
      <c r="AP2" s="82" t="s">
        <v>57</v>
      </c>
      <c r="AQ2" s="82" t="s">
        <v>58</v>
      </c>
      <c r="AR2" s="84" t="s">
        <v>56</v>
      </c>
    </row>
    <row r="3" spans="1:44" x14ac:dyDescent="0.25">
      <c r="A3" s="36">
        <v>1002770806</v>
      </c>
      <c r="B3" s="37" t="s">
        <v>32</v>
      </c>
      <c r="C3" s="37" t="s">
        <v>30</v>
      </c>
      <c r="D3" s="37" t="s">
        <v>33</v>
      </c>
      <c r="E3" s="38">
        <v>722</v>
      </c>
      <c r="F3" s="38">
        <v>0</v>
      </c>
      <c r="G3" s="39">
        <v>28688</v>
      </c>
      <c r="H3" s="40">
        <v>40299</v>
      </c>
      <c r="I3" s="49">
        <f t="shared" ref="I3:J6" si="0">+($I$8-G3)/365</f>
        <v>45.487671232876714</v>
      </c>
      <c r="J3" s="48">
        <f t="shared" si="0"/>
        <v>13.676712328767124</v>
      </c>
      <c r="K3" s="49">
        <f t="shared" ref="K3:L6" si="1">+($K$8-G3)/365</f>
        <v>50.493150684931507</v>
      </c>
      <c r="L3" s="48">
        <f t="shared" si="1"/>
        <v>18.682191780821917</v>
      </c>
      <c r="M3" s="49">
        <f t="shared" ref="M3:N6" si="2">+($M$8-G3)/365</f>
        <v>55.495890410958907</v>
      </c>
      <c r="N3" s="54">
        <f t="shared" si="2"/>
        <v>23.684931506849313</v>
      </c>
      <c r="O3" s="45">
        <f>((E10*12)/12)</f>
        <v>722</v>
      </c>
      <c r="P3" s="46">
        <f>+O3*45%</f>
        <v>324.90000000000003</v>
      </c>
      <c r="Q3" s="46">
        <f>+P3*12</f>
        <v>3898.8</v>
      </c>
      <c r="R3" s="46">
        <f>+P3</f>
        <v>324.90000000000003</v>
      </c>
      <c r="S3" s="46">
        <v>450</v>
      </c>
      <c r="T3" s="50">
        <f>SUM(Q3:S3)</f>
        <v>4673.7</v>
      </c>
      <c r="U3" s="49">
        <f t="shared" ref="U3:V6" si="3">+($U$8-G3)/365</f>
        <v>60.4986301369863</v>
      </c>
      <c r="V3" s="44">
        <f t="shared" si="3"/>
        <v>28.687671232876713</v>
      </c>
      <c r="W3" s="45">
        <f>((E10*12)/12)</f>
        <v>722</v>
      </c>
      <c r="X3" s="46">
        <f>+W3*45%</f>
        <v>324.90000000000003</v>
      </c>
      <c r="Y3" s="46">
        <f>+X3*12</f>
        <v>3898.8</v>
      </c>
      <c r="Z3" s="46">
        <f>+X3</f>
        <v>324.90000000000003</v>
      </c>
      <c r="AA3" s="46">
        <v>450</v>
      </c>
      <c r="AB3" s="72">
        <f>SUM(Y3:AA3)</f>
        <v>4673.7</v>
      </c>
      <c r="AC3" s="65">
        <f t="shared" ref="AC3:AD6" si="4">+($AC$8-G3)/365</f>
        <v>65.501369863013693</v>
      </c>
      <c r="AD3" s="44">
        <f t="shared" si="4"/>
        <v>33.69041095890411</v>
      </c>
      <c r="AE3" s="45">
        <f>((E10*12)/12)</f>
        <v>722</v>
      </c>
      <c r="AF3" s="46">
        <f>+AE3*45%</f>
        <v>324.90000000000003</v>
      </c>
      <c r="AG3" s="46">
        <f>+AF3*12</f>
        <v>3898.8</v>
      </c>
      <c r="AH3" s="46">
        <f>+AF3</f>
        <v>324.90000000000003</v>
      </c>
      <c r="AI3" s="46">
        <v>450</v>
      </c>
      <c r="AJ3" s="72">
        <f>SUM(AG3:AI3)</f>
        <v>4673.7</v>
      </c>
      <c r="AK3" s="65">
        <f t="shared" ref="AK3:AL6" si="5">+($AK$8-G3)/365</f>
        <v>70.506849315068493</v>
      </c>
      <c r="AL3" s="44">
        <f t="shared" si="5"/>
        <v>38.695890410958903</v>
      </c>
      <c r="AM3" s="45">
        <f>((E10*12)/12)</f>
        <v>722</v>
      </c>
      <c r="AN3" s="46">
        <f>+AM3*45%</f>
        <v>324.90000000000003</v>
      </c>
      <c r="AO3" s="46">
        <f>+AN3*12</f>
        <v>3898.8</v>
      </c>
      <c r="AP3" s="46">
        <f>+AN3</f>
        <v>324.90000000000003</v>
      </c>
      <c r="AQ3" s="46">
        <v>450</v>
      </c>
      <c r="AR3" s="50">
        <f>SUM(AO3:AQ3)</f>
        <v>4673.7</v>
      </c>
    </row>
    <row r="4" spans="1:44" x14ac:dyDescent="0.25">
      <c r="A4" s="36">
        <v>1707006712</v>
      </c>
      <c r="B4" s="37" t="s">
        <v>34</v>
      </c>
      <c r="C4" s="37" t="s">
        <v>31</v>
      </c>
      <c r="D4" s="37" t="s">
        <v>33</v>
      </c>
      <c r="E4" s="38">
        <v>722</v>
      </c>
      <c r="F4" s="38">
        <v>0</v>
      </c>
      <c r="G4" s="39">
        <v>24491</v>
      </c>
      <c r="H4" s="40">
        <v>40760</v>
      </c>
      <c r="I4" s="49">
        <f t="shared" si="0"/>
        <v>56.986301369863014</v>
      </c>
      <c r="J4" s="48">
        <f t="shared" si="0"/>
        <v>12.413698630136986</v>
      </c>
      <c r="K4" s="49">
        <f t="shared" si="1"/>
        <v>61.991780821917807</v>
      </c>
      <c r="L4" s="48">
        <f t="shared" si="1"/>
        <v>17.419178082191781</v>
      </c>
      <c r="M4" s="49">
        <f t="shared" si="2"/>
        <v>66.9945205479452</v>
      </c>
      <c r="N4" s="54">
        <f t="shared" si="2"/>
        <v>22.421917808219177</v>
      </c>
      <c r="O4" s="45">
        <f t="shared" ref="O4:O6" si="6">((E11*12)/12)</f>
        <v>722</v>
      </c>
      <c r="P4" s="46">
        <f>+O4*45%</f>
        <v>324.90000000000003</v>
      </c>
      <c r="Q4" s="46">
        <f>+P4*12</f>
        <v>3898.8</v>
      </c>
      <c r="R4" s="46">
        <f>+P4</f>
        <v>324.90000000000003</v>
      </c>
      <c r="S4" s="46">
        <v>450</v>
      </c>
      <c r="T4" s="50">
        <f>SUM(Q4:S4)</f>
        <v>4673.7</v>
      </c>
      <c r="U4" s="49">
        <f t="shared" si="3"/>
        <v>71.9972602739726</v>
      </c>
      <c r="V4" s="44">
        <f t="shared" si="3"/>
        <v>27.424657534246574</v>
      </c>
      <c r="W4" s="45">
        <f t="shared" ref="W4:W5" si="7">((E11*12)/12)</f>
        <v>722</v>
      </c>
      <c r="X4" s="46">
        <f>+W4*45%</f>
        <v>324.90000000000003</v>
      </c>
      <c r="Y4" s="46">
        <f t="shared" ref="Y4:Y6" si="8">+X4*12</f>
        <v>3898.8</v>
      </c>
      <c r="Z4" s="46">
        <f t="shared" ref="Z4:Z6" si="9">+X4</f>
        <v>324.90000000000003</v>
      </c>
      <c r="AA4" s="46">
        <v>450</v>
      </c>
      <c r="AB4" s="72">
        <f t="shared" ref="AB4:AB6" si="10">SUM(Y4:AA4)</f>
        <v>4673.7</v>
      </c>
      <c r="AC4" s="65">
        <f t="shared" si="4"/>
        <v>77</v>
      </c>
      <c r="AD4" s="44">
        <f t="shared" si="4"/>
        <v>32.42739726027397</v>
      </c>
      <c r="AE4" s="45">
        <f t="shared" ref="AE4:AE5" si="11">((E11*12)/12)</f>
        <v>722</v>
      </c>
      <c r="AF4" s="46">
        <f t="shared" ref="AF4:AF6" si="12">+AE4*45%</f>
        <v>324.90000000000003</v>
      </c>
      <c r="AG4" s="46">
        <f t="shared" ref="AG4:AG6" si="13">+AF4*12</f>
        <v>3898.8</v>
      </c>
      <c r="AH4" s="46">
        <f t="shared" ref="AH4:AH6" si="14">+AF4</f>
        <v>324.90000000000003</v>
      </c>
      <c r="AI4" s="46">
        <v>450</v>
      </c>
      <c r="AJ4" s="72">
        <f t="shared" ref="AJ4:AJ6" si="15">SUM(AG4:AI4)</f>
        <v>4673.7</v>
      </c>
      <c r="AK4" s="65">
        <f t="shared" si="5"/>
        <v>82.0054794520548</v>
      </c>
      <c r="AL4" s="44">
        <f t="shared" si="5"/>
        <v>37.43287671232877</v>
      </c>
      <c r="AM4" s="45">
        <f t="shared" ref="AM4:AM5" si="16">((E11*12)/12)</f>
        <v>722</v>
      </c>
      <c r="AN4" s="46">
        <f t="shared" ref="AN4:AN6" si="17">+AM4*45%</f>
        <v>324.90000000000003</v>
      </c>
      <c r="AO4" s="46">
        <f t="shared" ref="AO4:AO6" si="18">+AN4*12</f>
        <v>3898.8</v>
      </c>
      <c r="AP4" s="46">
        <f t="shared" ref="AP4:AP6" si="19">+AN4</f>
        <v>324.90000000000003</v>
      </c>
      <c r="AQ4" s="46">
        <v>450</v>
      </c>
      <c r="AR4" s="50">
        <f t="shared" ref="AR4:AR6" si="20">SUM(AO4:AQ4)</f>
        <v>4673.7</v>
      </c>
    </row>
    <row r="5" spans="1:44" x14ac:dyDescent="0.25">
      <c r="A5" s="36">
        <v>1718983370</v>
      </c>
      <c r="B5" s="37" t="s">
        <v>35</v>
      </c>
      <c r="C5" s="37" t="s">
        <v>31</v>
      </c>
      <c r="D5" s="37" t="s">
        <v>33</v>
      </c>
      <c r="E5" s="38">
        <v>722</v>
      </c>
      <c r="F5" s="38">
        <v>0</v>
      </c>
      <c r="G5" s="39">
        <v>31190</v>
      </c>
      <c r="H5" s="40">
        <v>44809</v>
      </c>
      <c r="I5" s="49">
        <f t="shared" si="0"/>
        <v>38.632876712328766</v>
      </c>
      <c r="J5" s="48">
        <f t="shared" si="0"/>
        <v>1.3205479452054794</v>
      </c>
      <c r="K5" s="49">
        <f t="shared" si="1"/>
        <v>43.638356164383559</v>
      </c>
      <c r="L5" s="48">
        <f t="shared" si="1"/>
        <v>6.3260273972602743</v>
      </c>
      <c r="M5" s="49">
        <f t="shared" si="2"/>
        <v>48.641095890410959</v>
      </c>
      <c r="N5" s="43">
        <f t="shared" si="2"/>
        <v>11.328767123287671</v>
      </c>
      <c r="O5" s="45">
        <f t="shared" si="6"/>
        <v>722</v>
      </c>
      <c r="P5" s="38">
        <v>0</v>
      </c>
      <c r="Q5" s="38"/>
      <c r="R5" s="38"/>
      <c r="S5" s="38"/>
      <c r="T5" s="94"/>
      <c r="U5" s="49">
        <f t="shared" si="3"/>
        <v>53.643835616438359</v>
      </c>
      <c r="V5" s="44">
        <f t="shared" si="3"/>
        <v>16.331506849315069</v>
      </c>
      <c r="W5" s="45">
        <f t="shared" si="7"/>
        <v>722</v>
      </c>
      <c r="X5" s="38">
        <v>0</v>
      </c>
      <c r="Y5" s="46">
        <f t="shared" si="8"/>
        <v>0</v>
      </c>
      <c r="Z5" s="46">
        <f t="shared" si="9"/>
        <v>0</v>
      </c>
      <c r="AA5" s="46">
        <v>0</v>
      </c>
      <c r="AB5" s="72">
        <f t="shared" si="10"/>
        <v>0</v>
      </c>
      <c r="AC5" s="65">
        <f t="shared" si="4"/>
        <v>58.646575342465752</v>
      </c>
      <c r="AD5" s="44">
        <f t="shared" si="4"/>
        <v>21.334246575342465</v>
      </c>
      <c r="AE5" s="45">
        <f t="shared" si="11"/>
        <v>722</v>
      </c>
      <c r="AF5" s="46">
        <f t="shared" si="12"/>
        <v>324.90000000000003</v>
      </c>
      <c r="AG5" s="46">
        <f t="shared" si="13"/>
        <v>3898.8</v>
      </c>
      <c r="AH5" s="46">
        <f t="shared" si="14"/>
        <v>324.90000000000003</v>
      </c>
      <c r="AI5" s="46">
        <v>450</v>
      </c>
      <c r="AJ5" s="72">
        <f t="shared" si="15"/>
        <v>4673.7</v>
      </c>
      <c r="AK5" s="65">
        <f t="shared" si="5"/>
        <v>63.652054794520545</v>
      </c>
      <c r="AL5" s="44">
        <f t="shared" si="5"/>
        <v>26.339726027397262</v>
      </c>
      <c r="AM5" s="45">
        <f t="shared" si="16"/>
        <v>722</v>
      </c>
      <c r="AN5" s="46">
        <f t="shared" si="17"/>
        <v>324.90000000000003</v>
      </c>
      <c r="AO5" s="46">
        <f t="shared" si="18"/>
        <v>3898.8</v>
      </c>
      <c r="AP5" s="46">
        <f t="shared" si="19"/>
        <v>324.90000000000003</v>
      </c>
      <c r="AQ5" s="46">
        <v>450</v>
      </c>
      <c r="AR5" s="50">
        <f t="shared" si="20"/>
        <v>4673.7</v>
      </c>
    </row>
    <row r="6" spans="1:44" ht="13.5" thickBot="1" x14ac:dyDescent="0.3">
      <c r="A6" s="56">
        <v>1710715325</v>
      </c>
      <c r="B6" s="57" t="s">
        <v>53</v>
      </c>
      <c r="C6" s="57" t="s">
        <v>31</v>
      </c>
      <c r="D6" s="57" t="s">
        <v>33</v>
      </c>
      <c r="E6" s="58">
        <v>722</v>
      </c>
      <c r="F6" s="58">
        <v>0</v>
      </c>
      <c r="G6" s="59">
        <v>25452</v>
      </c>
      <c r="H6" s="61">
        <v>44973</v>
      </c>
      <c r="I6" s="51">
        <f t="shared" si="0"/>
        <v>54.353424657534248</v>
      </c>
      <c r="J6" s="63">
        <f t="shared" si="0"/>
        <v>0.87123287671232874</v>
      </c>
      <c r="K6" s="51">
        <f t="shared" si="1"/>
        <v>59.358904109589041</v>
      </c>
      <c r="L6" s="63">
        <f t="shared" si="1"/>
        <v>5.8767123287671232</v>
      </c>
      <c r="M6" s="51">
        <f t="shared" si="2"/>
        <v>64.361643835616434</v>
      </c>
      <c r="N6" s="52">
        <f t="shared" si="2"/>
        <v>10.87945205479452</v>
      </c>
      <c r="O6" s="53">
        <f t="shared" si="6"/>
        <v>722</v>
      </c>
      <c r="P6" s="58">
        <v>0</v>
      </c>
      <c r="Q6" s="58"/>
      <c r="R6" s="58"/>
      <c r="S6" s="58"/>
      <c r="T6" s="95"/>
      <c r="U6" s="51">
        <f t="shared" si="3"/>
        <v>69.364383561643834</v>
      </c>
      <c r="V6" s="64">
        <f t="shared" si="3"/>
        <v>15.882191780821918</v>
      </c>
      <c r="W6" s="53">
        <f>((E10*12)/12)</f>
        <v>722</v>
      </c>
      <c r="X6" s="58">
        <v>0</v>
      </c>
      <c r="Y6" s="70">
        <f t="shared" si="8"/>
        <v>0</v>
      </c>
      <c r="Z6" s="70">
        <f t="shared" si="9"/>
        <v>0</v>
      </c>
      <c r="AA6" s="70">
        <v>0</v>
      </c>
      <c r="AB6" s="79">
        <f t="shared" si="10"/>
        <v>0</v>
      </c>
      <c r="AC6" s="66">
        <f t="shared" si="4"/>
        <v>74.367123287671234</v>
      </c>
      <c r="AD6" s="64">
        <f t="shared" si="4"/>
        <v>20.884931506849316</v>
      </c>
      <c r="AE6" s="53">
        <f>((E10*12)/12)</f>
        <v>722</v>
      </c>
      <c r="AF6" s="70">
        <f t="shared" si="12"/>
        <v>324.90000000000003</v>
      </c>
      <c r="AG6" s="70">
        <f t="shared" si="13"/>
        <v>3898.8</v>
      </c>
      <c r="AH6" s="70">
        <f t="shared" si="14"/>
        <v>324.90000000000003</v>
      </c>
      <c r="AI6" s="70">
        <v>450</v>
      </c>
      <c r="AJ6" s="79">
        <f t="shared" si="15"/>
        <v>4673.7</v>
      </c>
      <c r="AK6" s="66">
        <f t="shared" si="5"/>
        <v>79.372602739726034</v>
      </c>
      <c r="AL6" s="64">
        <f t="shared" si="5"/>
        <v>25.890410958904109</v>
      </c>
      <c r="AM6" s="53">
        <f>((E10*12)/12)</f>
        <v>722</v>
      </c>
      <c r="AN6" s="70">
        <f t="shared" si="17"/>
        <v>324.90000000000003</v>
      </c>
      <c r="AO6" s="70">
        <f t="shared" si="18"/>
        <v>3898.8</v>
      </c>
      <c r="AP6" s="70">
        <f t="shared" si="19"/>
        <v>324.90000000000003</v>
      </c>
      <c r="AQ6" s="70">
        <v>450</v>
      </c>
      <c r="AR6" s="67">
        <f t="shared" si="20"/>
        <v>4673.7</v>
      </c>
    </row>
    <row r="7" spans="1:44" ht="13.5" thickBot="1" x14ac:dyDescent="0.3">
      <c r="A7" s="89"/>
      <c r="B7" s="89"/>
      <c r="C7" s="89"/>
      <c r="D7" s="89"/>
      <c r="E7" s="89"/>
      <c r="F7" s="89"/>
      <c r="G7" s="89"/>
      <c r="H7" s="89"/>
      <c r="I7" s="89"/>
      <c r="J7" s="89"/>
      <c r="K7" s="89"/>
      <c r="L7" s="89"/>
      <c r="M7" s="89"/>
      <c r="N7" s="89"/>
      <c r="O7" s="90"/>
      <c r="P7" s="91"/>
      <c r="Q7" s="91"/>
      <c r="R7" s="91"/>
      <c r="S7" s="91"/>
      <c r="T7" s="91">
        <f>SUM(T3:T6)</f>
        <v>9347.4</v>
      </c>
      <c r="U7" s="89"/>
      <c r="V7" s="89"/>
      <c r="W7" s="89"/>
      <c r="X7" s="91"/>
      <c r="Y7" s="91"/>
      <c r="Z7" s="91"/>
      <c r="AA7" s="91"/>
      <c r="AB7" s="91">
        <f>SUM(AB3:AB6)</f>
        <v>9347.4</v>
      </c>
      <c r="AC7" s="89"/>
      <c r="AD7" s="89"/>
      <c r="AE7" s="89"/>
      <c r="AF7" s="91"/>
      <c r="AG7" s="91"/>
      <c r="AH7" s="91"/>
      <c r="AI7" s="91"/>
      <c r="AJ7" s="91">
        <f>SUM(AJ3:AJ6)</f>
        <v>18694.8</v>
      </c>
      <c r="AK7" s="89"/>
      <c r="AL7" s="89"/>
      <c r="AM7" s="89"/>
      <c r="AN7" s="89"/>
      <c r="AO7" s="91"/>
      <c r="AP7" s="91"/>
      <c r="AQ7" s="91"/>
      <c r="AR7" s="91">
        <f>SUM(AR3:AR6)</f>
        <v>18694.8</v>
      </c>
    </row>
    <row r="8" spans="1:44" ht="35.1" customHeight="1" x14ac:dyDescent="0.25">
      <c r="A8" s="152" t="s">
        <v>63</v>
      </c>
      <c r="B8" s="153"/>
      <c r="C8" s="153"/>
      <c r="D8" s="153"/>
      <c r="E8" s="153"/>
      <c r="F8" s="153"/>
      <c r="G8" s="153"/>
      <c r="H8" s="153"/>
      <c r="I8" s="154">
        <v>45291</v>
      </c>
      <c r="J8" s="155"/>
      <c r="K8" s="154">
        <v>47118</v>
      </c>
      <c r="L8" s="155"/>
      <c r="M8" s="156">
        <v>48944</v>
      </c>
      <c r="N8" s="157"/>
      <c r="O8" s="158" t="s">
        <v>51</v>
      </c>
      <c r="P8" s="158"/>
      <c r="Q8" s="158"/>
      <c r="R8" s="158"/>
      <c r="S8" s="158"/>
      <c r="T8" s="159"/>
      <c r="U8" s="142">
        <v>50770</v>
      </c>
      <c r="V8" s="143"/>
      <c r="W8" s="144" t="s">
        <v>52</v>
      </c>
      <c r="X8" s="145"/>
      <c r="Y8" s="145"/>
      <c r="Z8" s="145"/>
      <c r="AA8" s="145"/>
      <c r="AB8" s="145"/>
      <c r="AC8" s="146">
        <v>52596</v>
      </c>
      <c r="AD8" s="147"/>
      <c r="AE8" s="148" t="s">
        <v>55</v>
      </c>
      <c r="AF8" s="148"/>
      <c r="AG8" s="148"/>
      <c r="AH8" s="148"/>
      <c r="AI8" s="148"/>
      <c r="AJ8" s="149"/>
      <c r="AK8" s="150">
        <v>54423</v>
      </c>
      <c r="AL8" s="151"/>
      <c r="AM8" s="127" t="s">
        <v>55</v>
      </c>
      <c r="AN8" s="128"/>
      <c r="AO8" s="128"/>
      <c r="AP8" s="128"/>
      <c r="AQ8" s="128"/>
      <c r="AR8" s="129"/>
    </row>
    <row r="9" spans="1:44" ht="90" customHeight="1" x14ac:dyDescent="0.25">
      <c r="A9" s="55" t="s">
        <v>26</v>
      </c>
      <c r="B9" s="41" t="s">
        <v>27</v>
      </c>
      <c r="C9" s="41" t="s">
        <v>28</v>
      </c>
      <c r="D9" s="41" t="s">
        <v>36</v>
      </c>
      <c r="E9" s="41" t="s">
        <v>37</v>
      </c>
      <c r="F9" s="41" t="s">
        <v>54</v>
      </c>
      <c r="G9" s="41" t="s">
        <v>29</v>
      </c>
      <c r="H9" s="60" t="s">
        <v>74</v>
      </c>
      <c r="I9" s="62" t="s">
        <v>44</v>
      </c>
      <c r="J9" s="47" t="s">
        <v>38</v>
      </c>
      <c r="K9" s="62" t="s">
        <v>45</v>
      </c>
      <c r="L9" s="47" t="s">
        <v>39</v>
      </c>
      <c r="M9" s="69" t="s">
        <v>46</v>
      </c>
      <c r="N9" s="68" t="s">
        <v>40</v>
      </c>
      <c r="O9" s="68" t="s">
        <v>50</v>
      </c>
      <c r="P9" s="85" t="s">
        <v>61</v>
      </c>
      <c r="Q9" s="68" t="s">
        <v>59</v>
      </c>
      <c r="R9" s="68" t="s">
        <v>57</v>
      </c>
      <c r="S9" s="68" t="s">
        <v>58</v>
      </c>
      <c r="T9" s="71" t="s">
        <v>56</v>
      </c>
      <c r="U9" s="76" t="s">
        <v>47</v>
      </c>
      <c r="V9" s="75" t="s">
        <v>41</v>
      </c>
      <c r="W9" s="75" t="s">
        <v>50</v>
      </c>
      <c r="X9" s="86" t="str">
        <f>+P9</f>
        <v>Jubilación patronal mensual al 50% del salario del trabajador</v>
      </c>
      <c r="Y9" s="75" t="s">
        <v>59</v>
      </c>
      <c r="Z9" s="75" t="s">
        <v>57</v>
      </c>
      <c r="AA9" s="75" t="s">
        <v>58</v>
      </c>
      <c r="AB9" s="77" t="s">
        <v>56</v>
      </c>
      <c r="AC9" s="80" t="s">
        <v>48</v>
      </c>
      <c r="AD9" s="78" t="s">
        <v>42</v>
      </c>
      <c r="AE9" s="78" t="s">
        <v>50</v>
      </c>
      <c r="AF9" s="87" t="str">
        <f>+X9</f>
        <v>Jubilación patronal mensual al 50% del salario del trabajador</v>
      </c>
      <c r="AG9" s="78" t="s">
        <v>59</v>
      </c>
      <c r="AH9" s="78" t="s">
        <v>57</v>
      </c>
      <c r="AI9" s="78" t="s">
        <v>58</v>
      </c>
      <c r="AJ9" s="92" t="s">
        <v>56</v>
      </c>
      <c r="AK9" s="83" t="s">
        <v>49</v>
      </c>
      <c r="AL9" s="82" t="s">
        <v>43</v>
      </c>
      <c r="AM9" s="82" t="s">
        <v>50</v>
      </c>
      <c r="AN9" s="88" t="str">
        <f>+AF9</f>
        <v>Jubilación patronal mensual al 50% del salario del trabajador</v>
      </c>
      <c r="AO9" s="82" t="s">
        <v>59</v>
      </c>
      <c r="AP9" s="82" t="s">
        <v>57</v>
      </c>
      <c r="AQ9" s="82" t="s">
        <v>58</v>
      </c>
      <c r="AR9" s="84" t="s">
        <v>56</v>
      </c>
    </row>
    <row r="10" spans="1:44" x14ac:dyDescent="0.25">
      <c r="A10" s="36">
        <v>1002770806</v>
      </c>
      <c r="B10" s="37" t="s">
        <v>32</v>
      </c>
      <c r="C10" s="37" t="s">
        <v>30</v>
      </c>
      <c r="D10" s="37" t="s">
        <v>33</v>
      </c>
      <c r="E10" s="38">
        <v>722</v>
      </c>
      <c r="F10" s="38">
        <v>0</v>
      </c>
      <c r="G10" s="39">
        <v>28688</v>
      </c>
      <c r="H10" s="40">
        <v>40299</v>
      </c>
      <c r="I10" s="49">
        <f t="shared" ref="I10:J13" si="21">+($I$8-G10)/365</f>
        <v>45.487671232876714</v>
      </c>
      <c r="J10" s="48">
        <f t="shared" si="21"/>
        <v>13.676712328767124</v>
      </c>
      <c r="K10" s="49">
        <f t="shared" ref="K10:L13" si="22">+($K$8-G10)/365</f>
        <v>50.493150684931507</v>
      </c>
      <c r="L10" s="48">
        <f t="shared" si="22"/>
        <v>18.682191780821917</v>
      </c>
      <c r="M10" s="49">
        <f t="shared" ref="M10:N13" si="23">+($M$8-G10)/365</f>
        <v>55.495890410958907</v>
      </c>
      <c r="N10" s="54">
        <f t="shared" si="23"/>
        <v>23.684931506849313</v>
      </c>
      <c r="O10" s="45">
        <f>((E10*12)/12)</f>
        <v>722</v>
      </c>
      <c r="P10" s="46">
        <f>+O10*50%</f>
        <v>361</v>
      </c>
      <c r="Q10" s="46">
        <f>+P10*12</f>
        <v>4332</v>
      </c>
      <c r="R10" s="46">
        <f>+P10</f>
        <v>361</v>
      </c>
      <c r="S10" s="46">
        <v>450</v>
      </c>
      <c r="T10" s="72">
        <f>SUM(Q10:S10)</f>
        <v>5143</v>
      </c>
      <c r="U10" s="49">
        <f t="shared" ref="U10:V13" si="24">+($U$8-G10)/365</f>
        <v>60.4986301369863</v>
      </c>
      <c r="V10" s="44">
        <f t="shared" si="24"/>
        <v>28.687671232876713</v>
      </c>
      <c r="W10" s="45">
        <f>((E10*12)/12)</f>
        <v>722</v>
      </c>
      <c r="X10" s="46">
        <f>+W10*50%</f>
        <v>361</v>
      </c>
      <c r="Y10" s="46">
        <f>+X10*12</f>
        <v>4332</v>
      </c>
      <c r="Z10" s="46">
        <f>+X10</f>
        <v>361</v>
      </c>
      <c r="AA10" s="46">
        <v>450</v>
      </c>
      <c r="AB10" s="72">
        <f>SUM(Y10:AA10)</f>
        <v>5143</v>
      </c>
      <c r="AC10" s="65">
        <f t="shared" ref="AC10:AD13" si="25">+($AC$8-G10)/365</f>
        <v>65.501369863013693</v>
      </c>
      <c r="AD10" s="44">
        <f t="shared" si="25"/>
        <v>33.69041095890411</v>
      </c>
      <c r="AE10" s="45">
        <f>((E10*12)/12)</f>
        <v>722</v>
      </c>
      <c r="AF10" s="46">
        <f>+AE10*50%</f>
        <v>361</v>
      </c>
      <c r="AG10" s="46">
        <f>+AF10*12</f>
        <v>4332</v>
      </c>
      <c r="AH10" s="46">
        <f>+AF10</f>
        <v>361</v>
      </c>
      <c r="AI10" s="46">
        <v>450</v>
      </c>
      <c r="AJ10" s="50">
        <f>SUM(AG10:AI10)</f>
        <v>5143</v>
      </c>
      <c r="AK10" s="65">
        <f t="shared" ref="AK10:AL13" si="26">+($AK$8-G10)/365</f>
        <v>70.506849315068493</v>
      </c>
      <c r="AL10" s="44">
        <f t="shared" si="26"/>
        <v>38.695890410958903</v>
      </c>
      <c r="AM10" s="45">
        <f>((E10*12)/12)</f>
        <v>722</v>
      </c>
      <c r="AN10" s="46">
        <f>+AM10*50%</f>
        <v>361</v>
      </c>
      <c r="AO10" s="46">
        <f>+AN10*12</f>
        <v>4332</v>
      </c>
      <c r="AP10" s="46">
        <f>+AN10</f>
        <v>361</v>
      </c>
      <c r="AQ10" s="46">
        <v>450</v>
      </c>
      <c r="AR10" s="50">
        <f>SUM(AO10:AQ10)</f>
        <v>5143</v>
      </c>
    </row>
    <row r="11" spans="1:44" x14ac:dyDescent="0.25">
      <c r="A11" s="36">
        <v>1707006712</v>
      </c>
      <c r="B11" s="37" t="s">
        <v>34</v>
      </c>
      <c r="C11" s="37" t="s">
        <v>31</v>
      </c>
      <c r="D11" s="37" t="s">
        <v>33</v>
      </c>
      <c r="E11" s="38">
        <v>722</v>
      </c>
      <c r="F11" s="38">
        <v>0</v>
      </c>
      <c r="G11" s="39">
        <v>24491</v>
      </c>
      <c r="H11" s="40">
        <v>40760</v>
      </c>
      <c r="I11" s="49">
        <f t="shared" si="21"/>
        <v>56.986301369863014</v>
      </c>
      <c r="J11" s="48">
        <f t="shared" si="21"/>
        <v>12.413698630136986</v>
      </c>
      <c r="K11" s="49">
        <f t="shared" si="22"/>
        <v>61.991780821917807</v>
      </c>
      <c r="L11" s="48">
        <f t="shared" si="22"/>
        <v>17.419178082191781</v>
      </c>
      <c r="M11" s="49">
        <f t="shared" si="23"/>
        <v>66.9945205479452</v>
      </c>
      <c r="N11" s="54">
        <f t="shared" si="23"/>
        <v>22.421917808219177</v>
      </c>
      <c r="O11" s="45">
        <f>((E10*12)/12)</f>
        <v>722</v>
      </c>
      <c r="P11" s="46">
        <f>+O11*50%</f>
        <v>361</v>
      </c>
      <c r="Q11" s="46">
        <f>+P11*12</f>
        <v>4332</v>
      </c>
      <c r="R11" s="46">
        <f>+P11</f>
        <v>361</v>
      </c>
      <c r="S11" s="46">
        <v>450</v>
      </c>
      <c r="T11" s="72">
        <f>SUM(Q11:S11)</f>
        <v>5143</v>
      </c>
      <c r="U11" s="49">
        <f t="shared" si="24"/>
        <v>71.9972602739726</v>
      </c>
      <c r="V11" s="44">
        <f t="shared" si="24"/>
        <v>27.424657534246574</v>
      </c>
      <c r="W11" s="45">
        <f t="shared" ref="W11:W12" si="27">((E11*12)/12)</f>
        <v>722</v>
      </c>
      <c r="X11" s="46">
        <f>+W11*50%</f>
        <v>361</v>
      </c>
      <c r="Y11" s="46">
        <f t="shared" ref="Y11:Y13" si="28">+X11*12</f>
        <v>4332</v>
      </c>
      <c r="Z11" s="46">
        <f t="shared" ref="Z11:Z13" si="29">+X11</f>
        <v>361</v>
      </c>
      <c r="AA11" s="46">
        <v>450</v>
      </c>
      <c r="AB11" s="72">
        <f t="shared" ref="AB11:AB13" si="30">SUM(Y11:AA11)</f>
        <v>5143</v>
      </c>
      <c r="AC11" s="65">
        <f t="shared" si="25"/>
        <v>77</v>
      </c>
      <c r="AD11" s="44">
        <f t="shared" si="25"/>
        <v>32.42739726027397</v>
      </c>
      <c r="AE11" s="45">
        <f t="shared" ref="AE11:AE12" si="31">((E11*12)/12)</f>
        <v>722</v>
      </c>
      <c r="AF11" s="46">
        <f t="shared" ref="AF11:AF13" si="32">+AE11*50%</f>
        <v>361</v>
      </c>
      <c r="AG11" s="46">
        <f t="shared" ref="AG11:AG13" si="33">+AF11*12</f>
        <v>4332</v>
      </c>
      <c r="AH11" s="46">
        <f t="shared" ref="AH11:AH13" si="34">+AF11</f>
        <v>361</v>
      </c>
      <c r="AI11" s="46">
        <v>450</v>
      </c>
      <c r="AJ11" s="50">
        <f t="shared" ref="AJ11:AJ13" si="35">SUM(AG11:AI11)</f>
        <v>5143</v>
      </c>
      <c r="AK11" s="65">
        <f t="shared" si="26"/>
        <v>82.0054794520548</v>
      </c>
      <c r="AL11" s="44">
        <f t="shared" si="26"/>
        <v>37.43287671232877</v>
      </c>
      <c r="AM11" s="45">
        <f t="shared" ref="AM11:AM12" si="36">((E11*12)/12)</f>
        <v>722</v>
      </c>
      <c r="AN11" s="46">
        <f t="shared" ref="AN11:AN13" si="37">+AM11*50%</f>
        <v>361</v>
      </c>
      <c r="AO11" s="46">
        <f t="shared" ref="AO11:AO13" si="38">+AN11*12</f>
        <v>4332</v>
      </c>
      <c r="AP11" s="46">
        <f t="shared" ref="AP11:AP13" si="39">+AN11</f>
        <v>361</v>
      </c>
      <c r="AQ11" s="46">
        <v>450</v>
      </c>
      <c r="AR11" s="50">
        <f t="shared" ref="AR11:AR13" si="40">SUM(AO11:AQ11)</f>
        <v>5143</v>
      </c>
    </row>
    <row r="12" spans="1:44" x14ac:dyDescent="0.25">
      <c r="A12" s="36">
        <v>1718983370</v>
      </c>
      <c r="B12" s="37" t="s">
        <v>35</v>
      </c>
      <c r="C12" s="37" t="s">
        <v>31</v>
      </c>
      <c r="D12" s="37" t="s">
        <v>33</v>
      </c>
      <c r="E12" s="38">
        <v>722</v>
      </c>
      <c r="F12" s="38">
        <v>0</v>
      </c>
      <c r="G12" s="39">
        <v>31190</v>
      </c>
      <c r="H12" s="40">
        <v>44809</v>
      </c>
      <c r="I12" s="49">
        <f t="shared" si="21"/>
        <v>38.632876712328766</v>
      </c>
      <c r="J12" s="48">
        <f t="shared" si="21"/>
        <v>1.3205479452054794</v>
      </c>
      <c r="K12" s="49">
        <f t="shared" si="22"/>
        <v>43.638356164383559</v>
      </c>
      <c r="L12" s="48">
        <f t="shared" si="22"/>
        <v>6.3260273972602743</v>
      </c>
      <c r="M12" s="49">
        <f t="shared" si="23"/>
        <v>48.641095890410959</v>
      </c>
      <c r="N12" s="43">
        <f t="shared" si="23"/>
        <v>11.328767123287671</v>
      </c>
      <c r="O12" s="45">
        <f>((E11*12)/12)</f>
        <v>722</v>
      </c>
      <c r="P12" s="38">
        <v>0</v>
      </c>
      <c r="Q12" s="38"/>
      <c r="R12" s="38"/>
      <c r="S12" s="38"/>
      <c r="T12" s="73"/>
      <c r="U12" s="49">
        <f t="shared" si="24"/>
        <v>53.643835616438359</v>
      </c>
      <c r="V12" s="44">
        <f t="shared" si="24"/>
        <v>16.331506849315069</v>
      </c>
      <c r="W12" s="45">
        <f t="shared" si="27"/>
        <v>722</v>
      </c>
      <c r="X12" s="38">
        <v>0</v>
      </c>
      <c r="Y12" s="46">
        <f t="shared" si="28"/>
        <v>0</v>
      </c>
      <c r="Z12" s="46">
        <f t="shared" si="29"/>
        <v>0</v>
      </c>
      <c r="AA12" s="46">
        <v>0</v>
      </c>
      <c r="AB12" s="72">
        <f t="shared" si="30"/>
        <v>0</v>
      </c>
      <c r="AC12" s="65">
        <f t="shared" si="25"/>
        <v>58.646575342465752</v>
      </c>
      <c r="AD12" s="44">
        <f t="shared" si="25"/>
        <v>21.334246575342465</v>
      </c>
      <c r="AE12" s="45">
        <f t="shared" si="31"/>
        <v>722</v>
      </c>
      <c r="AF12" s="46">
        <f t="shared" si="32"/>
        <v>361</v>
      </c>
      <c r="AG12" s="46">
        <f t="shared" si="33"/>
        <v>4332</v>
      </c>
      <c r="AH12" s="46">
        <f t="shared" si="34"/>
        <v>361</v>
      </c>
      <c r="AI12" s="46">
        <v>450</v>
      </c>
      <c r="AJ12" s="50">
        <f t="shared" si="35"/>
        <v>5143</v>
      </c>
      <c r="AK12" s="65">
        <f t="shared" si="26"/>
        <v>63.652054794520545</v>
      </c>
      <c r="AL12" s="44">
        <f t="shared" si="26"/>
        <v>26.339726027397262</v>
      </c>
      <c r="AM12" s="45">
        <f t="shared" si="36"/>
        <v>722</v>
      </c>
      <c r="AN12" s="46">
        <f t="shared" si="37"/>
        <v>361</v>
      </c>
      <c r="AO12" s="46">
        <f t="shared" si="38"/>
        <v>4332</v>
      </c>
      <c r="AP12" s="46">
        <f t="shared" si="39"/>
        <v>361</v>
      </c>
      <c r="AQ12" s="46">
        <v>450</v>
      </c>
      <c r="AR12" s="50">
        <f t="shared" si="40"/>
        <v>5143</v>
      </c>
    </row>
    <row r="13" spans="1:44" ht="13.5" thickBot="1" x14ac:dyDescent="0.3">
      <c r="A13" s="56">
        <v>1710715325</v>
      </c>
      <c r="B13" s="57" t="s">
        <v>53</v>
      </c>
      <c r="C13" s="57" t="s">
        <v>31</v>
      </c>
      <c r="D13" s="57" t="s">
        <v>33</v>
      </c>
      <c r="E13" s="58">
        <v>722</v>
      </c>
      <c r="F13" s="58">
        <v>0</v>
      </c>
      <c r="G13" s="59">
        <v>25452</v>
      </c>
      <c r="H13" s="61">
        <v>44973</v>
      </c>
      <c r="I13" s="51">
        <f t="shared" si="21"/>
        <v>54.353424657534248</v>
      </c>
      <c r="J13" s="63">
        <f t="shared" si="21"/>
        <v>0.87123287671232874</v>
      </c>
      <c r="K13" s="51">
        <f t="shared" si="22"/>
        <v>59.358904109589041</v>
      </c>
      <c r="L13" s="63">
        <f t="shared" si="22"/>
        <v>5.8767123287671232</v>
      </c>
      <c r="M13" s="51">
        <f t="shared" si="23"/>
        <v>64.361643835616434</v>
      </c>
      <c r="N13" s="52">
        <f t="shared" si="23"/>
        <v>10.87945205479452</v>
      </c>
      <c r="O13" s="53">
        <f>((E10*12)/12)</f>
        <v>722</v>
      </c>
      <c r="P13" s="58">
        <v>0</v>
      </c>
      <c r="Q13" s="58"/>
      <c r="R13" s="58"/>
      <c r="S13" s="58"/>
      <c r="T13" s="74"/>
      <c r="U13" s="51">
        <f t="shared" si="24"/>
        <v>69.364383561643834</v>
      </c>
      <c r="V13" s="64">
        <f t="shared" si="24"/>
        <v>15.882191780821918</v>
      </c>
      <c r="W13" s="53">
        <f>((E10*12)/12)</f>
        <v>722</v>
      </c>
      <c r="X13" s="58">
        <v>0</v>
      </c>
      <c r="Y13" s="70">
        <f t="shared" si="28"/>
        <v>0</v>
      </c>
      <c r="Z13" s="70">
        <f t="shared" si="29"/>
        <v>0</v>
      </c>
      <c r="AA13" s="70">
        <v>0</v>
      </c>
      <c r="AB13" s="79">
        <f t="shared" si="30"/>
        <v>0</v>
      </c>
      <c r="AC13" s="66">
        <f t="shared" si="25"/>
        <v>74.367123287671234</v>
      </c>
      <c r="AD13" s="64">
        <f t="shared" si="25"/>
        <v>20.884931506849316</v>
      </c>
      <c r="AE13" s="53">
        <f>((E10*12)/12)</f>
        <v>722</v>
      </c>
      <c r="AF13" s="70">
        <f t="shared" si="32"/>
        <v>361</v>
      </c>
      <c r="AG13" s="70">
        <f t="shared" si="33"/>
        <v>4332</v>
      </c>
      <c r="AH13" s="70">
        <f t="shared" si="34"/>
        <v>361</v>
      </c>
      <c r="AI13" s="70">
        <v>450</v>
      </c>
      <c r="AJ13" s="67">
        <f t="shared" si="35"/>
        <v>5143</v>
      </c>
      <c r="AK13" s="66">
        <f t="shared" si="26"/>
        <v>79.372602739726034</v>
      </c>
      <c r="AL13" s="64">
        <f t="shared" si="26"/>
        <v>25.890410958904109</v>
      </c>
      <c r="AM13" s="53">
        <f>((E10*12)/12)</f>
        <v>722</v>
      </c>
      <c r="AN13" s="70">
        <f t="shared" si="37"/>
        <v>361</v>
      </c>
      <c r="AO13" s="70">
        <f t="shared" si="38"/>
        <v>4332</v>
      </c>
      <c r="AP13" s="70">
        <f t="shared" si="39"/>
        <v>361</v>
      </c>
      <c r="AQ13" s="70">
        <v>450</v>
      </c>
      <c r="AR13" s="67">
        <f t="shared" si="40"/>
        <v>5143</v>
      </c>
    </row>
    <row r="14" spans="1:44" ht="13.5" thickBot="1" x14ac:dyDescent="0.3">
      <c r="A14" s="89"/>
      <c r="B14" s="89"/>
      <c r="C14" s="89"/>
      <c r="D14" s="89"/>
      <c r="E14" s="89"/>
      <c r="F14" s="89"/>
      <c r="G14" s="89"/>
      <c r="H14" s="89"/>
      <c r="I14" s="89"/>
      <c r="J14" s="89"/>
      <c r="K14" s="89"/>
      <c r="L14" s="89"/>
      <c r="M14" s="89"/>
      <c r="N14" s="89"/>
      <c r="O14" s="90"/>
      <c r="P14" s="91"/>
      <c r="Q14" s="91"/>
      <c r="R14" s="91"/>
      <c r="S14" s="91"/>
      <c r="T14" s="91">
        <f>SUM(T10:T13)</f>
        <v>10286</v>
      </c>
      <c r="U14" s="89"/>
      <c r="V14" s="89"/>
      <c r="W14" s="89"/>
      <c r="X14" s="91"/>
      <c r="Y14" s="91"/>
      <c r="Z14" s="91"/>
      <c r="AA14" s="91"/>
      <c r="AB14" s="91">
        <f>SUM(AB10:AB13)</f>
        <v>10286</v>
      </c>
      <c r="AC14" s="89"/>
      <c r="AD14" s="89"/>
      <c r="AE14" s="89"/>
      <c r="AF14" s="91"/>
      <c r="AG14" s="91"/>
      <c r="AH14" s="91"/>
      <c r="AI14" s="91"/>
      <c r="AJ14" s="91">
        <f>SUM(AJ10:AJ13)</f>
        <v>20572</v>
      </c>
      <c r="AK14" s="89"/>
      <c r="AL14" s="89"/>
      <c r="AM14" s="89"/>
      <c r="AN14" s="89"/>
      <c r="AO14" s="91"/>
      <c r="AP14" s="91"/>
      <c r="AQ14" s="91"/>
      <c r="AR14" s="91">
        <f>SUM(AR10:AR13)</f>
        <v>20572</v>
      </c>
    </row>
    <row r="15" spans="1:44" ht="35.1" customHeight="1" x14ac:dyDescent="0.25">
      <c r="A15" s="152" t="s">
        <v>64</v>
      </c>
      <c r="B15" s="153"/>
      <c r="C15" s="153"/>
      <c r="D15" s="153"/>
      <c r="E15" s="153"/>
      <c r="F15" s="153"/>
      <c r="G15" s="153"/>
      <c r="H15" s="153"/>
      <c r="I15" s="154">
        <v>45291</v>
      </c>
      <c r="J15" s="155"/>
      <c r="K15" s="154">
        <v>47118</v>
      </c>
      <c r="L15" s="155"/>
      <c r="M15" s="156">
        <v>48944</v>
      </c>
      <c r="N15" s="157"/>
      <c r="O15" s="158" t="s">
        <v>51</v>
      </c>
      <c r="P15" s="158"/>
      <c r="Q15" s="158"/>
      <c r="R15" s="158"/>
      <c r="S15" s="158"/>
      <c r="T15" s="159"/>
      <c r="U15" s="142">
        <v>50770</v>
      </c>
      <c r="V15" s="143"/>
      <c r="W15" s="144" t="s">
        <v>52</v>
      </c>
      <c r="X15" s="145"/>
      <c r="Y15" s="145"/>
      <c r="Z15" s="145"/>
      <c r="AA15" s="145"/>
      <c r="AB15" s="145"/>
      <c r="AC15" s="146">
        <v>52596</v>
      </c>
      <c r="AD15" s="147"/>
      <c r="AE15" s="148" t="s">
        <v>55</v>
      </c>
      <c r="AF15" s="148"/>
      <c r="AG15" s="148"/>
      <c r="AH15" s="148"/>
      <c r="AI15" s="148"/>
      <c r="AJ15" s="149"/>
      <c r="AK15" s="150">
        <v>54423</v>
      </c>
      <c r="AL15" s="151"/>
      <c r="AM15" s="127" t="s">
        <v>55</v>
      </c>
      <c r="AN15" s="128"/>
      <c r="AO15" s="128"/>
      <c r="AP15" s="128"/>
      <c r="AQ15" s="128"/>
      <c r="AR15" s="129"/>
    </row>
    <row r="16" spans="1:44" ht="90" customHeight="1" x14ac:dyDescent="0.25">
      <c r="A16" s="55" t="s">
        <v>26</v>
      </c>
      <c r="B16" s="41" t="s">
        <v>27</v>
      </c>
      <c r="C16" s="41" t="s">
        <v>28</v>
      </c>
      <c r="D16" s="41" t="s">
        <v>36</v>
      </c>
      <c r="E16" s="41" t="s">
        <v>37</v>
      </c>
      <c r="F16" s="41" t="s">
        <v>54</v>
      </c>
      <c r="G16" s="41" t="s">
        <v>29</v>
      </c>
      <c r="H16" s="60" t="s">
        <v>74</v>
      </c>
      <c r="I16" s="62" t="s">
        <v>44</v>
      </c>
      <c r="J16" s="47" t="s">
        <v>38</v>
      </c>
      <c r="K16" s="62" t="s">
        <v>45</v>
      </c>
      <c r="L16" s="47" t="s">
        <v>39</v>
      </c>
      <c r="M16" s="69" t="s">
        <v>46</v>
      </c>
      <c r="N16" s="68" t="s">
        <v>40</v>
      </c>
      <c r="O16" s="68" t="s">
        <v>50</v>
      </c>
      <c r="P16" s="85" t="s">
        <v>62</v>
      </c>
      <c r="Q16" s="68" t="s">
        <v>59</v>
      </c>
      <c r="R16" s="68" t="s">
        <v>57</v>
      </c>
      <c r="S16" s="68" t="s">
        <v>58</v>
      </c>
      <c r="T16" s="71" t="s">
        <v>56</v>
      </c>
      <c r="U16" s="76" t="s">
        <v>47</v>
      </c>
      <c r="V16" s="75" t="s">
        <v>41</v>
      </c>
      <c r="W16" s="75" t="s">
        <v>50</v>
      </c>
      <c r="X16" s="86" t="str">
        <f>+P16</f>
        <v>Jubilación patronal mensual al 60% del salario del trabajador</v>
      </c>
      <c r="Y16" s="75" t="s">
        <v>59</v>
      </c>
      <c r="Z16" s="75" t="s">
        <v>57</v>
      </c>
      <c r="AA16" s="75" t="s">
        <v>58</v>
      </c>
      <c r="AB16" s="77" t="s">
        <v>56</v>
      </c>
      <c r="AC16" s="80" t="s">
        <v>48</v>
      </c>
      <c r="AD16" s="78" t="s">
        <v>42</v>
      </c>
      <c r="AE16" s="78" t="s">
        <v>50</v>
      </c>
      <c r="AF16" s="87" t="str">
        <f>+X16</f>
        <v>Jubilación patronal mensual al 60% del salario del trabajador</v>
      </c>
      <c r="AG16" s="78" t="s">
        <v>59</v>
      </c>
      <c r="AH16" s="78" t="s">
        <v>57</v>
      </c>
      <c r="AI16" s="78" t="s">
        <v>58</v>
      </c>
      <c r="AJ16" s="92" t="s">
        <v>56</v>
      </c>
      <c r="AK16" s="83" t="s">
        <v>49</v>
      </c>
      <c r="AL16" s="82" t="s">
        <v>43</v>
      </c>
      <c r="AM16" s="82" t="s">
        <v>50</v>
      </c>
      <c r="AN16" s="88" t="str">
        <f>+AF16</f>
        <v>Jubilación patronal mensual al 60% del salario del trabajador</v>
      </c>
      <c r="AO16" s="82" t="s">
        <v>59</v>
      </c>
      <c r="AP16" s="82" t="s">
        <v>57</v>
      </c>
      <c r="AQ16" s="82" t="s">
        <v>58</v>
      </c>
      <c r="AR16" s="84" t="s">
        <v>56</v>
      </c>
    </row>
    <row r="17" spans="1:44" x14ac:dyDescent="0.25">
      <c r="A17" s="36">
        <v>1002770806</v>
      </c>
      <c r="B17" s="37" t="s">
        <v>32</v>
      </c>
      <c r="C17" s="37" t="s">
        <v>30</v>
      </c>
      <c r="D17" s="37" t="s">
        <v>33</v>
      </c>
      <c r="E17" s="38">
        <v>722</v>
      </c>
      <c r="F17" s="38">
        <v>0</v>
      </c>
      <c r="G17" s="39">
        <v>28688</v>
      </c>
      <c r="H17" s="40">
        <v>40299</v>
      </c>
      <c r="I17" s="49">
        <f t="shared" ref="I17:I20" si="41">+($I$8-G17)/365</f>
        <v>45.487671232876714</v>
      </c>
      <c r="J17" s="48">
        <f t="shared" ref="J17:J20" si="42">+($I$8-H17)/365</f>
        <v>13.676712328767124</v>
      </c>
      <c r="K17" s="49">
        <f t="shared" ref="K17:K20" si="43">+($K$8-G17)/365</f>
        <v>50.493150684931507</v>
      </c>
      <c r="L17" s="48">
        <f t="shared" ref="L17:L20" si="44">+($K$8-H17)/365</f>
        <v>18.682191780821917</v>
      </c>
      <c r="M17" s="49">
        <f t="shared" ref="M17:M20" si="45">+($M$8-G17)/365</f>
        <v>55.495890410958907</v>
      </c>
      <c r="N17" s="54">
        <f t="shared" ref="N17:N20" si="46">+($M$8-H17)/365</f>
        <v>23.684931506849313</v>
      </c>
      <c r="O17" s="45">
        <f>((E10*12)/12)</f>
        <v>722</v>
      </c>
      <c r="P17" s="46">
        <f>+O17*60%</f>
        <v>433.2</v>
      </c>
      <c r="Q17" s="46">
        <f>+P17*12</f>
        <v>5198.3999999999996</v>
      </c>
      <c r="R17" s="46">
        <f>+P17</f>
        <v>433.2</v>
      </c>
      <c r="S17" s="46">
        <v>450</v>
      </c>
      <c r="T17" s="72">
        <f>SUM(Q17:S17)</f>
        <v>6081.5999999999995</v>
      </c>
      <c r="U17" s="49">
        <f t="shared" ref="U17:U20" si="47">+($U$8-G17)/365</f>
        <v>60.4986301369863</v>
      </c>
      <c r="V17" s="44">
        <f t="shared" ref="V17:V20" si="48">+($U$8-H17)/365</f>
        <v>28.687671232876713</v>
      </c>
      <c r="W17" s="45">
        <f>((E10*12)/12)</f>
        <v>722</v>
      </c>
      <c r="X17" s="46">
        <f>+W17*60%</f>
        <v>433.2</v>
      </c>
      <c r="Y17" s="46">
        <f>+X17*12</f>
        <v>5198.3999999999996</v>
      </c>
      <c r="Z17" s="46">
        <f>+X17</f>
        <v>433.2</v>
      </c>
      <c r="AA17" s="46">
        <v>450</v>
      </c>
      <c r="AB17" s="72">
        <f>SUM(Y17:AA17)</f>
        <v>6081.5999999999995</v>
      </c>
      <c r="AC17" s="65">
        <f t="shared" ref="AC17:AC20" si="49">+($AC$8-G17)/365</f>
        <v>65.501369863013693</v>
      </c>
      <c r="AD17" s="44">
        <f t="shared" ref="AD17:AD20" si="50">+($AC$8-H17)/365</f>
        <v>33.69041095890411</v>
      </c>
      <c r="AE17" s="45">
        <f>((E10*12)/12)</f>
        <v>722</v>
      </c>
      <c r="AF17" s="46">
        <f>+AE17*60%</f>
        <v>433.2</v>
      </c>
      <c r="AG17" s="46">
        <f>+AF17*12</f>
        <v>5198.3999999999996</v>
      </c>
      <c r="AH17" s="46">
        <f>+AF17</f>
        <v>433.2</v>
      </c>
      <c r="AI17" s="46">
        <v>450</v>
      </c>
      <c r="AJ17" s="50">
        <f>SUM(AG17:AI17)</f>
        <v>6081.5999999999995</v>
      </c>
      <c r="AK17" s="65">
        <f t="shared" ref="AK17:AK20" si="51">+($AK$8-G17)/365</f>
        <v>70.506849315068493</v>
      </c>
      <c r="AL17" s="44">
        <f t="shared" ref="AL17:AL20" si="52">+($AK$8-H17)/365</f>
        <v>38.695890410958903</v>
      </c>
      <c r="AM17" s="45">
        <f>((E10*12)/12)</f>
        <v>722</v>
      </c>
      <c r="AN17" s="46">
        <f>+AM17*60%</f>
        <v>433.2</v>
      </c>
      <c r="AO17" s="46">
        <f>+AN17*12</f>
        <v>5198.3999999999996</v>
      </c>
      <c r="AP17" s="46">
        <f>+AN17</f>
        <v>433.2</v>
      </c>
      <c r="AQ17" s="46">
        <v>450</v>
      </c>
      <c r="AR17" s="50">
        <f>SUM(AO17:AQ17)</f>
        <v>6081.5999999999995</v>
      </c>
    </row>
    <row r="18" spans="1:44" x14ac:dyDescent="0.25">
      <c r="A18" s="36">
        <v>1707006712</v>
      </c>
      <c r="B18" s="37" t="s">
        <v>34</v>
      </c>
      <c r="C18" s="37" t="s">
        <v>31</v>
      </c>
      <c r="D18" s="37" t="s">
        <v>33</v>
      </c>
      <c r="E18" s="38">
        <v>722</v>
      </c>
      <c r="F18" s="38">
        <v>0</v>
      </c>
      <c r="G18" s="39">
        <v>24491</v>
      </c>
      <c r="H18" s="40">
        <v>40760</v>
      </c>
      <c r="I18" s="49">
        <f t="shared" si="41"/>
        <v>56.986301369863014</v>
      </c>
      <c r="J18" s="48">
        <f t="shared" si="42"/>
        <v>12.413698630136986</v>
      </c>
      <c r="K18" s="49">
        <f t="shared" si="43"/>
        <v>61.991780821917807</v>
      </c>
      <c r="L18" s="48">
        <f t="shared" si="44"/>
        <v>17.419178082191781</v>
      </c>
      <c r="M18" s="49">
        <f t="shared" si="45"/>
        <v>66.9945205479452</v>
      </c>
      <c r="N18" s="54">
        <f t="shared" si="46"/>
        <v>22.421917808219177</v>
      </c>
      <c r="O18" s="45">
        <f t="shared" ref="O18:O19" si="53">((E11*12)/12)</f>
        <v>722</v>
      </c>
      <c r="P18" s="46">
        <f>+O18*60%</f>
        <v>433.2</v>
      </c>
      <c r="Q18" s="46">
        <f>+P18*12</f>
        <v>5198.3999999999996</v>
      </c>
      <c r="R18" s="46">
        <f>+P18</f>
        <v>433.2</v>
      </c>
      <c r="S18" s="46">
        <v>450</v>
      </c>
      <c r="T18" s="72">
        <f>SUM(Q18:S18)</f>
        <v>6081.5999999999995</v>
      </c>
      <c r="U18" s="49">
        <f t="shared" si="47"/>
        <v>71.9972602739726</v>
      </c>
      <c r="V18" s="44">
        <f t="shared" si="48"/>
        <v>27.424657534246574</v>
      </c>
      <c r="W18" s="45">
        <f t="shared" ref="W18:W19" si="54">((E11*12)/12)</f>
        <v>722</v>
      </c>
      <c r="X18" s="46">
        <f>+W18*60%</f>
        <v>433.2</v>
      </c>
      <c r="Y18" s="46">
        <f t="shared" ref="Y18:Y20" si="55">+X18*12</f>
        <v>5198.3999999999996</v>
      </c>
      <c r="Z18" s="46">
        <f t="shared" ref="Z18:Z20" si="56">+X18</f>
        <v>433.2</v>
      </c>
      <c r="AA18" s="46">
        <v>450</v>
      </c>
      <c r="AB18" s="72">
        <f t="shared" ref="AB18:AB20" si="57">SUM(Y18:AA18)</f>
        <v>6081.5999999999995</v>
      </c>
      <c r="AC18" s="65">
        <f t="shared" si="49"/>
        <v>77</v>
      </c>
      <c r="AD18" s="44">
        <f t="shared" si="50"/>
        <v>32.42739726027397</v>
      </c>
      <c r="AE18" s="45">
        <f t="shared" ref="AE18:AE19" si="58">((E11*12)/12)</f>
        <v>722</v>
      </c>
      <c r="AF18" s="46">
        <f>+AE18*60%</f>
        <v>433.2</v>
      </c>
      <c r="AG18" s="46">
        <f t="shared" ref="AG18:AG20" si="59">+AF18*12</f>
        <v>5198.3999999999996</v>
      </c>
      <c r="AH18" s="46">
        <f t="shared" ref="AH18:AH20" si="60">+AF18</f>
        <v>433.2</v>
      </c>
      <c r="AI18" s="46">
        <v>450</v>
      </c>
      <c r="AJ18" s="50">
        <f t="shared" ref="AJ18:AJ20" si="61">SUM(AG18:AI18)</f>
        <v>6081.5999999999995</v>
      </c>
      <c r="AK18" s="65">
        <f t="shared" si="51"/>
        <v>82.0054794520548</v>
      </c>
      <c r="AL18" s="44">
        <f t="shared" si="52"/>
        <v>37.43287671232877</v>
      </c>
      <c r="AM18" s="45">
        <f t="shared" ref="AM18:AM20" si="62">((E11*12)/12)</f>
        <v>722</v>
      </c>
      <c r="AN18" s="46">
        <f>+AM18*60%</f>
        <v>433.2</v>
      </c>
      <c r="AO18" s="46">
        <f t="shared" ref="AO18:AO20" si="63">+AN18*12</f>
        <v>5198.3999999999996</v>
      </c>
      <c r="AP18" s="46">
        <f t="shared" ref="AP18:AP20" si="64">+AN18</f>
        <v>433.2</v>
      </c>
      <c r="AQ18" s="46">
        <v>450</v>
      </c>
      <c r="AR18" s="50">
        <f t="shared" ref="AR18:AR20" si="65">SUM(AO18:AQ18)</f>
        <v>6081.5999999999995</v>
      </c>
    </row>
    <row r="19" spans="1:44" x14ac:dyDescent="0.25">
      <c r="A19" s="36">
        <v>1718983370</v>
      </c>
      <c r="B19" s="37" t="s">
        <v>35</v>
      </c>
      <c r="C19" s="37" t="s">
        <v>31</v>
      </c>
      <c r="D19" s="37" t="s">
        <v>33</v>
      </c>
      <c r="E19" s="38">
        <v>722</v>
      </c>
      <c r="F19" s="38">
        <v>0</v>
      </c>
      <c r="G19" s="39">
        <v>31190</v>
      </c>
      <c r="H19" s="40">
        <v>44809</v>
      </c>
      <c r="I19" s="49">
        <f t="shared" si="41"/>
        <v>38.632876712328766</v>
      </c>
      <c r="J19" s="48">
        <f t="shared" si="42"/>
        <v>1.3205479452054794</v>
      </c>
      <c r="K19" s="49">
        <f t="shared" si="43"/>
        <v>43.638356164383559</v>
      </c>
      <c r="L19" s="48">
        <f t="shared" si="44"/>
        <v>6.3260273972602743</v>
      </c>
      <c r="M19" s="49">
        <f t="shared" si="45"/>
        <v>48.641095890410959</v>
      </c>
      <c r="N19" s="43">
        <f t="shared" si="46"/>
        <v>11.328767123287671</v>
      </c>
      <c r="O19" s="45">
        <f t="shared" si="53"/>
        <v>722</v>
      </c>
      <c r="P19" s="38">
        <v>0</v>
      </c>
      <c r="Q19" s="38"/>
      <c r="R19" s="38"/>
      <c r="S19" s="38"/>
      <c r="T19" s="73"/>
      <c r="U19" s="49">
        <f t="shared" si="47"/>
        <v>53.643835616438359</v>
      </c>
      <c r="V19" s="44">
        <f t="shared" si="48"/>
        <v>16.331506849315069</v>
      </c>
      <c r="W19" s="45">
        <f t="shared" si="54"/>
        <v>722</v>
      </c>
      <c r="X19" s="38">
        <v>0</v>
      </c>
      <c r="Y19" s="46">
        <f t="shared" si="55"/>
        <v>0</v>
      </c>
      <c r="Z19" s="46">
        <f t="shared" si="56"/>
        <v>0</v>
      </c>
      <c r="AA19" s="46">
        <v>0</v>
      </c>
      <c r="AB19" s="72">
        <f t="shared" si="57"/>
        <v>0</v>
      </c>
      <c r="AC19" s="65">
        <f t="shared" si="49"/>
        <v>58.646575342465752</v>
      </c>
      <c r="AD19" s="44">
        <f t="shared" si="50"/>
        <v>21.334246575342465</v>
      </c>
      <c r="AE19" s="45">
        <f t="shared" si="58"/>
        <v>722</v>
      </c>
      <c r="AF19" s="46">
        <f>+AE19*60%</f>
        <v>433.2</v>
      </c>
      <c r="AG19" s="46">
        <f t="shared" si="59"/>
        <v>5198.3999999999996</v>
      </c>
      <c r="AH19" s="46">
        <f t="shared" si="60"/>
        <v>433.2</v>
      </c>
      <c r="AI19" s="46">
        <v>450</v>
      </c>
      <c r="AJ19" s="50">
        <f t="shared" si="61"/>
        <v>6081.5999999999995</v>
      </c>
      <c r="AK19" s="65">
        <f t="shared" si="51"/>
        <v>63.652054794520545</v>
      </c>
      <c r="AL19" s="44">
        <f t="shared" si="52"/>
        <v>26.339726027397262</v>
      </c>
      <c r="AM19" s="45">
        <f t="shared" si="62"/>
        <v>722</v>
      </c>
      <c r="AN19" s="46">
        <f>+AM19*60%</f>
        <v>433.2</v>
      </c>
      <c r="AO19" s="46">
        <f t="shared" si="63"/>
        <v>5198.3999999999996</v>
      </c>
      <c r="AP19" s="46">
        <f t="shared" si="64"/>
        <v>433.2</v>
      </c>
      <c r="AQ19" s="46">
        <v>450</v>
      </c>
      <c r="AR19" s="50">
        <f t="shared" si="65"/>
        <v>6081.5999999999995</v>
      </c>
    </row>
    <row r="20" spans="1:44" ht="13.5" thickBot="1" x14ac:dyDescent="0.3">
      <c r="A20" s="56">
        <v>1710715325</v>
      </c>
      <c r="B20" s="57" t="s">
        <v>53</v>
      </c>
      <c r="C20" s="57" t="s">
        <v>31</v>
      </c>
      <c r="D20" s="57" t="s">
        <v>33</v>
      </c>
      <c r="E20" s="58">
        <v>722</v>
      </c>
      <c r="F20" s="58">
        <v>0</v>
      </c>
      <c r="G20" s="59">
        <v>25452</v>
      </c>
      <c r="H20" s="61">
        <v>44973</v>
      </c>
      <c r="I20" s="51">
        <f t="shared" si="41"/>
        <v>54.353424657534248</v>
      </c>
      <c r="J20" s="63">
        <f t="shared" si="42"/>
        <v>0.87123287671232874</v>
      </c>
      <c r="K20" s="51">
        <f t="shared" si="43"/>
        <v>59.358904109589041</v>
      </c>
      <c r="L20" s="63">
        <f t="shared" si="44"/>
        <v>5.8767123287671232</v>
      </c>
      <c r="M20" s="51">
        <f t="shared" si="45"/>
        <v>64.361643835616434</v>
      </c>
      <c r="N20" s="52">
        <f t="shared" si="46"/>
        <v>10.87945205479452</v>
      </c>
      <c r="O20" s="53">
        <f>((E10*12)/12)</f>
        <v>722</v>
      </c>
      <c r="P20" s="58">
        <v>0</v>
      </c>
      <c r="Q20" s="58"/>
      <c r="R20" s="58"/>
      <c r="S20" s="58"/>
      <c r="T20" s="74"/>
      <c r="U20" s="51">
        <f t="shared" si="47"/>
        <v>69.364383561643834</v>
      </c>
      <c r="V20" s="64">
        <f t="shared" si="48"/>
        <v>15.882191780821918</v>
      </c>
      <c r="W20" s="53">
        <f>((E10*12)/12)</f>
        <v>722</v>
      </c>
      <c r="X20" s="58">
        <v>0</v>
      </c>
      <c r="Y20" s="70">
        <f t="shared" si="55"/>
        <v>0</v>
      </c>
      <c r="Z20" s="70">
        <f t="shared" si="56"/>
        <v>0</v>
      </c>
      <c r="AA20" s="70">
        <v>0</v>
      </c>
      <c r="AB20" s="79">
        <f t="shared" si="57"/>
        <v>0</v>
      </c>
      <c r="AC20" s="66">
        <f t="shared" si="49"/>
        <v>74.367123287671234</v>
      </c>
      <c r="AD20" s="64">
        <f t="shared" si="50"/>
        <v>20.884931506849316</v>
      </c>
      <c r="AE20" s="53">
        <f>((E10*12)/12)</f>
        <v>722</v>
      </c>
      <c r="AF20" s="70">
        <f>+AE20*60%</f>
        <v>433.2</v>
      </c>
      <c r="AG20" s="70">
        <f t="shared" si="59"/>
        <v>5198.3999999999996</v>
      </c>
      <c r="AH20" s="70">
        <f t="shared" si="60"/>
        <v>433.2</v>
      </c>
      <c r="AI20" s="70">
        <v>450</v>
      </c>
      <c r="AJ20" s="67">
        <f t="shared" si="61"/>
        <v>6081.5999999999995</v>
      </c>
      <c r="AK20" s="66">
        <f t="shared" si="51"/>
        <v>79.372602739726034</v>
      </c>
      <c r="AL20" s="64">
        <f t="shared" si="52"/>
        <v>25.890410958904109</v>
      </c>
      <c r="AM20" s="53">
        <f t="shared" si="62"/>
        <v>722</v>
      </c>
      <c r="AN20" s="70">
        <f>+AM20*60%</f>
        <v>433.2</v>
      </c>
      <c r="AO20" s="70">
        <f t="shared" si="63"/>
        <v>5198.3999999999996</v>
      </c>
      <c r="AP20" s="70">
        <f t="shared" si="64"/>
        <v>433.2</v>
      </c>
      <c r="AQ20" s="70">
        <v>450</v>
      </c>
      <c r="AR20" s="67">
        <f t="shared" si="65"/>
        <v>6081.5999999999995</v>
      </c>
    </row>
    <row r="21" spans="1:44" ht="13.5" thickBot="1" x14ac:dyDescent="0.3">
      <c r="A21" s="89"/>
      <c r="B21" s="89"/>
      <c r="C21" s="89"/>
      <c r="D21" s="89"/>
      <c r="E21" s="89"/>
      <c r="F21" s="89"/>
      <c r="G21" s="89"/>
      <c r="H21" s="89"/>
      <c r="I21" s="89"/>
      <c r="J21" s="89"/>
      <c r="K21" s="89"/>
      <c r="L21" s="89"/>
      <c r="M21" s="89"/>
      <c r="N21" s="89"/>
      <c r="O21" s="90"/>
      <c r="P21" s="91"/>
      <c r="Q21" s="91"/>
      <c r="R21" s="91"/>
      <c r="S21" s="91"/>
      <c r="T21" s="91">
        <f>SUM(T17:T20)</f>
        <v>12163.199999999999</v>
      </c>
      <c r="U21" s="89"/>
      <c r="V21" s="89"/>
      <c r="W21" s="89"/>
      <c r="X21" s="91"/>
      <c r="Y21" s="91"/>
      <c r="Z21" s="91"/>
      <c r="AA21" s="91"/>
      <c r="AB21" s="91">
        <f>SUM(AB17:AB20)</f>
        <v>12163.199999999999</v>
      </c>
      <c r="AC21" s="89"/>
      <c r="AD21" s="89"/>
      <c r="AE21" s="89"/>
      <c r="AF21" s="91"/>
      <c r="AG21" s="91"/>
      <c r="AH21" s="91"/>
      <c r="AI21" s="91"/>
      <c r="AJ21" s="91">
        <f>SUM(AJ17:AJ20)</f>
        <v>24326.399999999998</v>
      </c>
      <c r="AK21" s="89"/>
      <c r="AL21" s="89"/>
      <c r="AM21" s="89"/>
      <c r="AN21" s="89"/>
      <c r="AO21" s="91"/>
      <c r="AP21" s="91"/>
      <c r="AQ21" s="91"/>
      <c r="AR21" s="91">
        <f>SUM(AR17:AR20)</f>
        <v>24326.399999999998</v>
      </c>
    </row>
    <row r="22" spans="1:44" ht="35.1" customHeight="1" x14ac:dyDescent="0.25">
      <c r="A22" s="152" t="s">
        <v>67</v>
      </c>
      <c r="B22" s="153"/>
      <c r="C22" s="153"/>
      <c r="D22" s="153"/>
      <c r="E22" s="153"/>
      <c r="F22" s="153"/>
      <c r="G22" s="153"/>
      <c r="H22" s="153"/>
      <c r="I22" s="154">
        <v>45291</v>
      </c>
      <c r="J22" s="155"/>
      <c r="K22" s="154">
        <v>47118</v>
      </c>
      <c r="L22" s="155"/>
      <c r="M22" s="156">
        <v>48944</v>
      </c>
      <c r="N22" s="157"/>
      <c r="O22" s="158" t="s">
        <v>51</v>
      </c>
      <c r="P22" s="158"/>
      <c r="Q22" s="158"/>
      <c r="R22" s="158"/>
      <c r="S22" s="158"/>
      <c r="T22" s="159"/>
      <c r="U22" s="142">
        <v>50770</v>
      </c>
      <c r="V22" s="143"/>
      <c r="W22" s="144" t="s">
        <v>52</v>
      </c>
      <c r="X22" s="145"/>
      <c r="Y22" s="145"/>
      <c r="Z22" s="145"/>
      <c r="AA22" s="145"/>
      <c r="AB22" s="145"/>
      <c r="AC22" s="146">
        <v>52596</v>
      </c>
      <c r="AD22" s="147"/>
      <c r="AE22" s="148" t="s">
        <v>55</v>
      </c>
      <c r="AF22" s="148"/>
      <c r="AG22" s="148"/>
      <c r="AH22" s="148"/>
      <c r="AI22" s="148"/>
      <c r="AJ22" s="149"/>
      <c r="AK22" s="150">
        <v>54423</v>
      </c>
      <c r="AL22" s="151"/>
      <c r="AM22" s="127" t="s">
        <v>55</v>
      </c>
      <c r="AN22" s="128"/>
      <c r="AO22" s="128"/>
      <c r="AP22" s="128"/>
      <c r="AQ22" s="128"/>
      <c r="AR22" s="129"/>
    </row>
    <row r="23" spans="1:44" ht="90" customHeight="1" x14ac:dyDescent="0.25">
      <c r="A23" s="55" t="s">
        <v>26</v>
      </c>
      <c r="B23" s="41" t="s">
        <v>27</v>
      </c>
      <c r="C23" s="41" t="s">
        <v>28</v>
      </c>
      <c r="D23" s="41" t="s">
        <v>36</v>
      </c>
      <c r="E23" s="41" t="s">
        <v>37</v>
      </c>
      <c r="F23" s="41" t="s">
        <v>54</v>
      </c>
      <c r="G23" s="41" t="s">
        <v>29</v>
      </c>
      <c r="H23" s="60" t="s">
        <v>74</v>
      </c>
      <c r="I23" s="62" t="s">
        <v>44</v>
      </c>
      <c r="J23" s="47" t="s">
        <v>38</v>
      </c>
      <c r="K23" s="62" t="s">
        <v>45</v>
      </c>
      <c r="L23" s="47" t="s">
        <v>39</v>
      </c>
      <c r="M23" s="69" t="s">
        <v>46</v>
      </c>
      <c r="N23" s="68" t="s">
        <v>40</v>
      </c>
      <c r="O23" s="68" t="s">
        <v>50</v>
      </c>
      <c r="P23" s="85" t="s">
        <v>66</v>
      </c>
      <c r="Q23" s="68" t="s">
        <v>59</v>
      </c>
      <c r="R23" s="68" t="s">
        <v>57</v>
      </c>
      <c r="S23" s="68" t="s">
        <v>58</v>
      </c>
      <c r="T23" s="71" t="s">
        <v>56</v>
      </c>
      <c r="U23" s="76" t="s">
        <v>47</v>
      </c>
      <c r="V23" s="75" t="s">
        <v>41</v>
      </c>
      <c r="W23" s="75" t="s">
        <v>50</v>
      </c>
      <c r="X23" s="86" t="str">
        <f>+P23</f>
        <v>Jubilación patronal mensual al 70% del salario del trabajador</v>
      </c>
      <c r="Y23" s="75" t="s">
        <v>59</v>
      </c>
      <c r="Z23" s="75" t="s">
        <v>57</v>
      </c>
      <c r="AA23" s="75" t="s">
        <v>58</v>
      </c>
      <c r="AB23" s="77" t="s">
        <v>56</v>
      </c>
      <c r="AC23" s="80" t="s">
        <v>48</v>
      </c>
      <c r="AD23" s="78" t="s">
        <v>42</v>
      </c>
      <c r="AE23" s="78" t="s">
        <v>50</v>
      </c>
      <c r="AF23" s="87" t="str">
        <f>+X23</f>
        <v>Jubilación patronal mensual al 70% del salario del trabajador</v>
      </c>
      <c r="AG23" s="78" t="s">
        <v>59</v>
      </c>
      <c r="AH23" s="78" t="s">
        <v>57</v>
      </c>
      <c r="AI23" s="78" t="s">
        <v>58</v>
      </c>
      <c r="AJ23" s="92" t="s">
        <v>56</v>
      </c>
      <c r="AK23" s="83" t="s">
        <v>49</v>
      </c>
      <c r="AL23" s="82" t="s">
        <v>43</v>
      </c>
      <c r="AM23" s="82" t="s">
        <v>50</v>
      </c>
      <c r="AN23" s="88" t="str">
        <f>+AF23</f>
        <v>Jubilación patronal mensual al 70% del salario del trabajador</v>
      </c>
      <c r="AO23" s="82" t="s">
        <v>59</v>
      </c>
      <c r="AP23" s="82" t="s">
        <v>57</v>
      </c>
      <c r="AQ23" s="82" t="s">
        <v>58</v>
      </c>
      <c r="AR23" s="84" t="s">
        <v>56</v>
      </c>
    </row>
    <row r="24" spans="1:44" x14ac:dyDescent="0.25">
      <c r="A24" s="36">
        <v>1002770806</v>
      </c>
      <c r="B24" s="37" t="s">
        <v>32</v>
      </c>
      <c r="C24" s="37" t="s">
        <v>30</v>
      </c>
      <c r="D24" s="37" t="s">
        <v>33</v>
      </c>
      <c r="E24" s="38">
        <v>722</v>
      </c>
      <c r="F24" s="38">
        <v>0</v>
      </c>
      <c r="G24" s="39">
        <v>28688</v>
      </c>
      <c r="H24" s="40">
        <v>40299</v>
      </c>
      <c r="I24" s="49">
        <f t="shared" ref="I24:I27" si="66">+($I$8-G24)/365</f>
        <v>45.487671232876714</v>
      </c>
      <c r="J24" s="48">
        <f t="shared" ref="J24:J27" si="67">+($I$8-H24)/365</f>
        <v>13.676712328767124</v>
      </c>
      <c r="K24" s="49">
        <f t="shared" ref="K24:K27" si="68">+($K$8-G24)/365</f>
        <v>50.493150684931507</v>
      </c>
      <c r="L24" s="48">
        <f t="shared" ref="L24:L27" si="69">+($K$8-H24)/365</f>
        <v>18.682191780821917</v>
      </c>
      <c r="M24" s="49">
        <f t="shared" ref="M24:M27" si="70">+($M$8-G24)/365</f>
        <v>55.495890410958907</v>
      </c>
      <c r="N24" s="54">
        <f t="shared" ref="N24:N27" si="71">+($M$8-H24)/365</f>
        <v>23.684931506849313</v>
      </c>
      <c r="O24" s="45">
        <f>((E17*12)/12)</f>
        <v>722</v>
      </c>
      <c r="P24" s="96">
        <f>+O24*70%</f>
        <v>505.4</v>
      </c>
      <c r="Q24" s="46">
        <f>+P24*12</f>
        <v>6064.7999999999993</v>
      </c>
      <c r="R24" s="46">
        <f>+P24</f>
        <v>505.4</v>
      </c>
      <c r="S24" s="46">
        <v>450</v>
      </c>
      <c r="T24" s="72">
        <f>SUM(Q24:S24)</f>
        <v>7020.1999999999989</v>
      </c>
      <c r="U24" s="49">
        <f t="shared" ref="U24:U27" si="72">+($U$8-G24)/365</f>
        <v>60.4986301369863</v>
      </c>
      <c r="V24" s="44">
        <f t="shared" ref="V24:V27" si="73">+($U$8-H24)/365</f>
        <v>28.687671232876713</v>
      </c>
      <c r="W24" s="45">
        <f>((E17*12)/12)</f>
        <v>722</v>
      </c>
      <c r="X24" s="96">
        <f>+W24*70%</f>
        <v>505.4</v>
      </c>
      <c r="Y24" s="46">
        <f>+X24*12</f>
        <v>6064.7999999999993</v>
      </c>
      <c r="Z24" s="46">
        <f>+X24</f>
        <v>505.4</v>
      </c>
      <c r="AA24" s="46">
        <v>450</v>
      </c>
      <c r="AB24" s="72">
        <f>SUM(Y24:AA24)</f>
        <v>7020.1999999999989</v>
      </c>
      <c r="AC24" s="65">
        <f t="shared" ref="AC24:AC27" si="74">+($AC$8-G24)/365</f>
        <v>65.501369863013693</v>
      </c>
      <c r="AD24" s="44">
        <f t="shared" ref="AD24:AD27" si="75">+($AC$8-H24)/365</f>
        <v>33.69041095890411</v>
      </c>
      <c r="AE24" s="45">
        <f>((E17*12)/12)</f>
        <v>722</v>
      </c>
      <c r="AF24" s="96">
        <f>+AE24*70%</f>
        <v>505.4</v>
      </c>
      <c r="AG24" s="46">
        <f>+AF24*12</f>
        <v>6064.7999999999993</v>
      </c>
      <c r="AH24" s="46">
        <f>+AF24</f>
        <v>505.4</v>
      </c>
      <c r="AI24" s="46">
        <v>450</v>
      </c>
      <c r="AJ24" s="50">
        <f>SUM(AG24:AI24)</f>
        <v>7020.1999999999989</v>
      </c>
      <c r="AK24" s="65">
        <f t="shared" ref="AK24:AK27" si="76">+($AK$8-G24)/365</f>
        <v>70.506849315068493</v>
      </c>
      <c r="AL24" s="44">
        <f t="shared" ref="AL24:AL27" si="77">+($AK$8-H24)/365</f>
        <v>38.695890410958903</v>
      </c>
      <c r="AM24" s="45">
        <f>((E17*12)/12)</f>
        <v>722</v>
      </c>
      <c r="AN24" s="96">
        <f>+AM24*70%</f>
        <v>505.4</v>
      </c>
      <c r="AO24" s="46">
        <f>+AN24*12</f>
        <v>6064.7999999999993</v>
      </c>
      <c r="AP24" s="46">
        <f>+AN24</f>
        <v>505.4</v>
      </c>
      <c r="AQ24" s="46">
        <v>450</v>
      </c>
      <c r="AR24" s="50">
        <f>SUM(AO24:AQ24)</f>
        <v>7020.1999999999989</v>
      </c>
    </row>
    <row r="25" spans="1:44" x14ac:dyDescent="0.25">
      <c r="A25" s="36">
        <v>1707006712</v>
      </c>
      <c r="B25" s="37" t="s">
        <v>34</v>
      </c>
      <c r="C25" s="37" t="s">
        <v>31</v>
      </c>
      <c r="D25" s="37" t="s">
        <v>33</v>
      </c>
      <c r="E25" s="38">
        <v>722</v>
      </c>
      <c r="F25" s="38">
        <v>0</v>
      </c>
      <c r="G25" s="39">
        <v>24491</v>
      </c>
      <c r="H25" s="40">
        <v>40760</v>
      </c>
      <c r="I25" s="49">
        <f t="shared" si="66"/>
        <v>56.986301369863014</v>
      </c>
      <c r="J25" s="48">
        <f t="shared" si="67"/>
        <v>12.413698630136986</v>
      </c>
      <c r="K25" s="49">
        <f t="shared" si="68"/>
        <v>61.991780821917807</v>
      </c>
      <c r="L25" s="48">
        <f t="shared" si="69"/>
        <v>17.419178082191781</v>
      </c>
      <c r="M25" s="49">
        <f t="shared" si="70"/>
        <v>66.9945205479452</v>
      </c>
      <c r="N25" s="54">
        <f t="shared" si="71"/>
        <v>22.421917808219177</v>
      </c>
      <c r="O25" s="45">
        <f t="shared" ref="O25:O26" si="78">((E18*12)/12)</f>
        <v>722</v>
      </c>
      <c r="P25" s="96">
        <f>+O25*70%</f>
        <v>505.4</v>
      </c>
      <c r="Q25" s="46">
        <f>+P25*12</f>
        <v>6064.7999999999993</v>
      </c>
      <c r="R25" s="46">
        <f>+P25</f>
        <v>505.4</v>
      </c>
      <c r="S25" s="46">
        <v>450</v>
      </c>
      <c r="T25" s="72">
        <f>SUM(Q25:S25)</f>
        <v>7020.1999999999989</v>
      </c>
      <c r="U25" s="49">
        <f t="shared" si="72"/>
        <v>71.9972602739726</v>
      </c>
      <c r="V25" s="44">
        <f t="shared" si="73"/>
        <v>27.424657534246574</v>
      </c>
      <c r="W25" s="45">
        <f t="shared" ref="W25:W26" si="79">((E18*12)/12)</f>
        <v>722</v>
      </c>
      <c r="X25" s="96">
        <f>+W25*70%</f>
        <v>505.4</v>
      </c>
      <c r="Y25" s="46">
        <f t="shared" ref="Y25:Y27" si="80">+X25*12</f>
        <v>6064.7999999999993</v>
      </c>
      <c r="Z25" s="46">
        <f t="shared" ref="Z25:Z27" si="81">+X25</f>
        <v>505.4</v>
      </c>
      <c r="AA25" s="46">
        <v>450</v>
      </c>
      <c r="AB25" s="72">
        <f t="shared" ref="AB25:AB27" si="82">SUM(Y25:AA25)</f>
        <v>7020.1999999999989</v>
      </c>
      <c r="AC25" s="65">
        <f t="shared" si="74"/>
        <v>77</v>
      </c>
      <c r="AD25" s="44">
        <f t="shared" si="75"/>
        <v>32.42739726027397</v>
      </c>
      <c r="AE25" s="45">
        <f t="shared" ref="AE25:AE26" si="83">((E18*12)/12)</f>
        <v>722</v>
      </c>
      <c r="AF25" s="96">
        <f t="shared" ref="AF25:AF26" si="84">+AE25*70%</f>
        <v>505.4</v>
      </c>
      <c r="AG25" s="46">
        <f t="shared" ref="AG25:AG27" si="85">+AF25*12</f>
        <v>6064.7999999999993</v>
      </c>
      <c r="AH25" s="46">
        <f t="shared" ref="AH25:AH27" si="86">+AF25</f>
        <v>505.4</v>
      </c>
      <c r="AI25" s="46">
        <v>450</v>
      </c>
      <c r="AJ25" s="50">
        <f t="shared" ref="AJ25:AJ27" si="87">SUM(AG25:AI25)</f>
        <v>7020.1999999999989</v>
      </c>
      <c r="AK25" s="65">
        <f t="shared" si="76"/>
        <v>82.0054794520548</v>
      </c>
      <c r="AL25" s="44">
        <f t="shared" si="77"/>
        <v>37.43287671232877</v>
      </c>
      <c r="AM25" s="45">
        <f t="shared" ref="AM25:AM27" si="88">((E18*12)/12)</f>
        <v>722</v>
      </c>
      <c r="AN25" s="96">
        <f t="shared" ref="AN25:AN26" si="89">+AM25*70%</f>
        <v>505.4</v>
      </c>
      <c r="AO25" s="46">
        <f t="shared" ref="AO25:AO27" si="90">+AN25*12</f>
        <v>6064.7999999999993</v>
      </c>
      <c r="AP25" s="46">
        <f t="shared" ref="AP25:AP27" si="91">+AN25</f>
        <v>505.4</v>
      </c>
      <c r="AQ25" s="46">
        <v>450</v>
      </c>
      <c r="AR25" s="50">
        <f t="shared" ref="AR25:AR27" si="92">SUM(AO25:AQ25)</f>
        <v>7020.1999999999989</v>
      </c>
    </row>
    <row r="26" spans="1:44" x14ac:dyDescent="0.25">
      <c r="A26" s="36">
        <v>1718983370</v>
      </c>
      <c r="B26" s="37" t="s">
        <v>35</v>
      </c>
      <c r="C26" s="37" t="s">
        <v>31</v>
      </c>
      <c r="D26" s="37" t="s">
        <v>33</v>
      </c>
      <c r="E26" s="38">
        <v>722</v>
      </c>
      <c r="F26" s="38">
        <v>0</v>
      </c>
      <c r="G26" s="39">
        <v>31190</v>
      </c>
      <c r="H26" s="40">
        <v>44809</v>
      </c>
      <c r="I26" s="49">
        <f t="shared" si="66"/>
        <v>38.632876712328766</v>
      </c>
      <c r="J26" s="48">
        <f t="shared" si="67"/>
        <v>1.3205479452054794</v>
      </c>
      <c r="K26" s="49">
        <f t="shared" si="68"/>
        <v>43.638356164383559</v>
      </c>
      <c r="L26" s="48">
        <f t="shared" si="69"/>
        <v>6.3260273972602743</v>
      </c>
      <c r="M26" s="49">
        <f t="shared" si="70"/>
        <v>48.641095890410959</v>
      </c>
      <c r="N26" s="43">
        <f t="shared" si="71"/>
        <v>11.328767123287671</v>
      </c>
      <c r="O26" s="45">
        <f t="shared" si="78"/>
        <v>722</v>
      </c>
      <c r="P26" s="38">
        <v>0</v>
      </c>
      <c r="Q26" s="38"/>
      <c r="R26" s="38"/>
      <c r="S26" s="38"/>
      <c r="T26" s="73"/>
      <c r="U26" s="49">
        <f t="shared" si="72"/>
        <v>53.643835616438359</v>
      </c>
      <c r="V26" s="44">
        <f t="shared" si="73"/>
        <v>16.331506849315069</v>
      </c>
      <c r="W26" s="45">
        <f t="shared" si="79"/>
        <v>722</v>
      </c>
      <c r="X26" s="38">
        <v>0</v>
      </c>
      <c r="Y26" s="46">
        <f t="shared" si="80"/>
        <v>0</v>
      </c>
      <c r="Z26" s="46">
        <f t="shared" si="81"/>
        <v>0</v>
      </c>
      <c r="AA26" s="46">
        <v>0</v>
      </c>
      <c r="AB26" s="72">
        <f t="shared" si="82"/>
        <v>0</v>
      </c>
      <c r="AC26" s="65">
        <f t="shared" si="74"/>
        <v>58.646575342465752</v>
      </c>
      <c r="AD26" s="44">
        <f t="shared" si="75"/>
        <v>21.334246575342465</v>
      </c>
      <c r="AE26" s="45">
        <f t="shared" si="83"/>
        <v>722</v>
      </c>
      <c r="AF26" s="96">
        <f t="shared" si="84"/>
        <v>505.4</v>
      </c>
      <c r="AG26" s="46">
        <f t="shared" si="85"/>
        <v>6064.7999999999993</v>
      </c>
      <c r="AH26" s="46">
        <f t="shared" si="86"/>
        <v>505.4</v>
      </c>
      <c r="AI26" s="46">
        <v>450</v>
      </c>
      <c r="AJ26" s="50">
        <f t="shared" si="87"/>
        <v>7020.1999999999989</v>
      </c>
      <c r="AK26" s="65">
        <f t="shared" si="76"/>
        <v>63.652054794520545</v>
      </c>
      <c r="AL26" s="44">
        <f t="shared" si="77"/>
        <v>26.339726027397262</v>
      </c>
      <c r="AM26" s="45">
        <f t="shared" si="88"/>
        <v>722</v>
      </c>
      <c r="AN26" s="96">
        <f t="shared" si="89"/>
        <v>505.4</v>
      </c>
      <c r="AO26" s="46">
        <f t="shared" si="90"/>
        <v>6064.7999999999993</v>
      </c>
      <c r="AP26" s="46">
        <f t="shared" si="91"/>
        <v>505.4</v>
      </c>
      <c r="AQ26" s="46">
        <v>450</v>
      </c>
      <c r="AR26" s="50">
        <f t="shared" si="92"/>
        <v>7020.1999999999989</v>
      </c>
    </row>
    <row r="27" spans="1:44" ht="13.5" thickBot="1" x14ac:dyDescent="0.3">
      <c r="A27" s="56">
        <v>1710715325</v>
      </c>
      <c r="B27" s="57" t="s">
        <v>53</v>
      </c>
      <c r="C27" s="57" t="s">
        <v>31</v>
      </c>
      <c r="D27" s="57" t="s">
        <v>33</v>
      </c>
      <c r="E27" s="58">
        <v>722</v>
      </c>
      <c r="F27" s="58">
        <v>0</v>
      </c>
      <c r="G27" s="59">
        <v>25452</v>
      </c>
      <c r="H27" s="61">
        <v>44973</v>
      </c>
      <c r="I27" s="51">
        <f t="shared" si="66"/>
        <v>54.353424657534248</v>
      </c>
      <c r="J27" s="63">
        <f t="shared" si="67"/>
        <v>0.87123287671232874</v>
      </c>
      <c r="K27" s="51">
        <f t="shared" si="68"/>
        <v>59.358904109589041</v>
      </c>
      <c r="L27" s="63">
        <f t="shared" si="69"/>
        <v>5.8767123287671232</v>
      </c>
      <c r="M27" s="51">
        <f t="shared" si="70"/>
        <v>64.361643835616434</v>
      </c>
      <c r="N27" s="52">
        <f t="shared" si="71"/>
        <v>10.87945205479452</v>
      </c>
      <c r="O27" s="53">
        <f>((E17*12)/12)</f>
        <v>722</v>
      </c>
      <c r="P27" s="58">
        <v>0</v>
      </c>
      <c r="Q27" s="58"/>
      <c r="R27" s="58"/>
      <c r="S27" s="58"/>
      <c r="T27" s="74"/>
      <c r="U27" s="51">
        <f t="shared" si="72"/>
        <v>69.364383561643834</v>
      </c>
      <c r="V27" s="64">
        <f t="shared" si="73"/>
        <v>15.882191780821918</v>
      </c>
      <c r="W27" s="53">
        <f>((E17*12)/12)</f>
        <v>722</v>
      </c>
      <c r="X27" s="58">
        <v>0</v>
      </c>
      <c r="Y27" s="70">
        <f t="shared" si="80"/>
        <v>0</v>
      </c>
      <c r="Z27" s="70">
        <f t="shared" si="81"/>
        <v>0</v>
      </c>
      <c r="AA27" s="70">
        <v>0</v>
      </c>
      <c r="AB27" s="79">
        <f t="shared" si="82"/>
        <v>0</v>
      </c>
      <c r="AC27" s="66">
        <f t="shared" si="74"/>
        <v>74.367123287671234</v>
      </c>
      <c r="AD27" s="64">
        <f t="shared" si="75"/>
        <v>20.884931506849316</v>
      </c>
      <c r="AE27" s="53">
        <f>((E17*12)/12)</f>
        <v>722</v>
      </c>
      <c r="AF27" s="99">
        <f>+AE27*70%</f>
        <v>505.4</v>
      </c>
      <c r="AG27" s="70">
        <f t="shared" si="85"/>
        <v>6064.7999999999993</v>
      </c>
      <c r="AH27" s="70">
        <f t="shared" si="86"/>
        <v>505.4</v>
      </c>
      <c r="AI27" s="70">
        <v>450</v>
      </c>
      <c r="AJ27" s="67">
        <f t="shared" si="87"/>
        <v>7020.1999999999989</v>
      </c>
      <c r="AK27" s="66">
        <f t="shared" si="76"/>
        <v>79.372602739726034</v>
      </c>
      <c r="AL27" s="64">
        <f t="shared" si="77"/>
        <v>25.890410958904109</v>
      </c>
      <c r="AM27" s="53">
        <f t="shared" si="88"/>
        <v>722</v>
      </c>
      <c r="AN27" s="99">
        <f>+AM27*70%</f>
        <v>505.4</v>
      </c>
      <c r="AO27" s="70">
        <f t="shared" si="90"/>
        <v>6064.7999999999993</v>
      </c>
      <c r="AP27" s="70">
        <f t="shared" si="91"/>
        <v>505.4</v>
      </c>
      <c r="AQ27" s="70">
        <v>450</v>
      </c>
      <c r="AR27" s="67">
        <f t="shared" si="92"/>
        <v>7020.1999999999989</v>
      </c>
    </row>
    <row r="28" spans="1:44" ht="13.5" thickBot="1" x14ac:dyDescent="0.3">
      <c r="A28" s="89"/>
      <c r="B28" s="89"/>
      <c r="C28" s="89"/>
      <c r="D28" s="89"/>
      <c r="E28" s="89"/>
      <c r="F28" s="89"/>
      <c r="G28" s="89"/>
      <c r="H28" s="89"/>
      <c r="I28" s="89"/>
      <c r="J28" s="89"/>
      <c r="K28" s="89"/>
      <c r="L28" s="89"/>
      <c r="M28" s="89"/>
      <c r="N28" s="89"/>
      <c r="O28" s="90"/>
      <c r="P28" s="91"/>
      <c r="Q28" s="91"/>
      <c r="R28" s="91"/>
      <c r="S28" s="91"/>
      <c r="T28" s="91">
        <f>SUM(T24:T27)</f>
        <v>14040.399999999998</v>
      </c>
      <c r="U28" s="89"/>
      <c r="V28" s="89"/>
      <c r="W28" s="89"/>
      <c r="X28" s="91"/>
      <c r="Y28" s="91"/>
      <c r="Z28" s="91"/>
      <c r="AA28" s="91"/>
      <c r="AB28" s="91">
        <f>SUM(AB24:AB27)</f>
        <v>14040.399999999998</v>
      </c>
      <c r="AC28" s="89"/>
      <c r="AD28" s="89"/>
      <c r="AE28" s="89"/>
      <c r="AF28" s="91"/>
      <c r="AG28" s="91"/>
      <c r="AH28" s="91"/>
      <c r="AI28" s="91"/>
      <c r="AJ28" s="91">
        <f>SUM(AJ24:AJ27)</f>
        <v>28080.799999999996</v>
      </c>
      <c r="AK28" s="89"/>
      <c r="AL28" s="89"/>
      <c r="AM28" s="89"/>
      <c r="AN28" s="89"/>
      <c r="AO28" s="91"/>
      <c r="AP28" s="91"/>
      <c r="AQ28" s="91"/>
      <c r="AR28" s="91">
        <f>SUM(AR24:AR27)</f>
        <v>28080.799999999996</v>
      </c>
    </row>
    <row r="29" spans="1:44" ht="35.1" customHeight="1" x14ac:dyDescent="0.25">
      <c r="A29" s="152" t="s">
        <v>68</v>
      </c>
      <c r="B29" s="153"/>
      <c r="C29" s="153"/>
      <c r="D29" s="153"/>
      <c r="E29" s="153"/>
      <c r="F29" s="153"/>
      <c r="G29" s="153"/>
      <c r="H29" s="153"/>
      <c r="I29" s="154">
        <v>45291</v>
      </c>
      <c r="J29" s="155"/>
      <c r="K29" s="154">
        <v>47118</v>
      </c>
      <c r="L29" s="155"/>
      <c r="M29" s="156">
        <v>48944</v>
      </c>
      <c r="N29" s="157"/>
      <c r="O29" s="158" t="s">
        <v>51</v>
      </c>
      <c r="P29" s="158"/>
      <c r="Q29" s="158"/>
      <c r="R29" s="158"/>
      <c r="S29" s="158"/>
      <c r="T29" s="159"/>
      <c r="U29" s="142">
        <v>50770</v>
      </c>
      <c r="V29" s="143"/>
      <c r="W29" s="144" t="s">
        <v>52</v>
      </c>
      <c r="X29" s="145"/>
      <c r="Y29" s="145"/>
      <c r="Z29" s="145"/>
      <c r="AA29" s="145"/>
      <c r="AB29" s="145"/>
      <c r="AC29" s="146">
        <v>52596</v>
      </c>
      <c r="AD29" s="147"/>
      <c r="AE29" s="148" t="s">
        <v>55</v>
      </c>
      <c r="AF29" s="148"/>
      <c r="AG29" s="148"/>
      <c r="AH29" s="148"/>
      <c r="AI29" s="148"/>
      <c r="AJ29" s="149"/>
      <c r="AK29" s="150">
        <v>54423</v>
      </c>
      <c r="AL29" s="151"/>
      <c r="AM29" s="127" t="s">
        <v>55</v>
      </c>
      <c r="AN29" s="128"/>
      <c r="AO29" s="128"/>
      <c r="AP29" s="128"/>
      <c r="AQ29" s="128"/>
      <c r="AR29" s="129"/>
    </row>
    <row r="30" spans="1:44" ht="90" customHeight="1" x14ac:dyDescent="0.25">
      <c r="A30" s="55" t="s">
        <v>26</v>
      </c>
      <c r="B30" s="41" t="s">
        <v>27</v>
      </c>
      <c r="C30" s="41" t="s">
        <v>28</v>
      </c>
      <c r="D30" s="41" t="s">
        <v>36</v>
      </c>
      <c r="E30" s="41" t="s">
        <v>37</v>
      </c>
      <c r="F30" s="41" t="s">
        <v>54</v>
      </c>
      <c r="G30" s="41" t="s">
        <v>29</v>
      </c>
      <c r="H30" s="60" t="s">
        <v>74</v>
      </c>
      <c r="I30" s="62" t="s">
        <v>44</v>
      </c>
      <c r="J30" s="47" t="s">
        <v>38</v>
      </c>
      <c r="K30" s="62" t="s">
        <v>45</v>
      </c>
      <c r="L30" s="47" t="s">
        <v>39</v>
      </c>
      <c r="M30" s="69" t="s">
        <v>46</v>
      </c>
      <c r="N30" s="68" t="s">
        <v>40</v>
      </c>
      <c r="O30" s="68" t="s">
        <v>50</v>
      </c>
      <c r="P30" s="85" t="s">
        <v>70</v>
      </c>
      <c r="Q30" s="68" t="s">
        <v>59</v>
      </c>
      <c r="R30" s="68" t="s">
        <v>57</v>
      </c>
      <c r="S30" s="68" t="s">
        <v>58</v>
      </c>
      <c r="T30" s="71" t="s">
        <v>56</v>
      </c>
      <c r="U30" s="76" t="s">
        <v>47</v>
      </c>
      <c r="V30" s="75" t="s">
        <v>41</v>
      </c>
      <c r="W30" s="75" t="s">
        <v>50</v>
      </c>
      <c r="X30" s="86" t="str">
        <f>+P30</f>
        <v>Jubilación patronal mensual al 80% del salario del trabajador</v>
      </c>
      <c r="Y30" s="75" t="s">
        <v>59</v>
      </c>
      <c r="Z30" s="75" t="s">
        <v>57</v>
      </c>
      <c r="AA30" s="75" t="s">
        <v>58</v>
      </c>
      <c r="AB30" s="77" t="s">
        <v>56</v>
      </c>
      <c r="AC30" s="80" t="s">
        <v>48</v>
      </c>
      <c r="AD30" s="78" t="s">
        <v>42</v>
      </c>
      <c r="AE30" s="78" t="s">
        <v>50</v>
      </c>
      <c r="AF30" s="87" t="str">
        <f>+X30</f>
        <v>Jubilación patronal mensual al 80% del salario del trabajador</v>
      </c>
      <c r="AG30" s="78" t="s">
        <v>59</v>
      </c>
      <c r="AH30" s="78" t="s">
        <v>57</v>
      </c>
      <c r="AI30" s="78" t="s">
        <v>58</v>
      </c>
      <c r="AJ30" s="92" t="s">
        <v>56</v>
      </c>
      <c r="AK30" s="83" t="s">
        <v>49</v>
      </c>
      <c r="AL30" s="82" t="s">
        <v>43</v>
      </c>
      <c r="AM30" s="82" t="s">
        <v>50</v>
      </c>
      <c r="AN30" s="88" t="str">
        <f>+AF30</f>
        <v>Jubilación patronal mensual al 80% del salario del trabajador</v>
      </c>
      <c r="AO30" s="82" t="s">
        <v>59</v>
      </c>
      <c r="AP30" s="82" t="s">
        <v>57</v>
      </c>
      <c r="AQ30" s="82" t="s">
        <v>58</v>
      </c>
      <c r="AR30" s="84" t="s">
        <v>56</v>
      </c>
    </row>
    <row r="31" spans="1:44" x14ac:dyDescent="0.25">
      <c r="A31" s="36">
        <v>1002770806</v>
      </c>
      <c r="B31" s="37" t="s">
        <v>32</v>
      </c>
      <c r="C31" s="37" t="s">
        <v>30</v>
      </c>
      <c r="D31" s="37" t="s">
        <v>33</v>
      </c>
      <c r="E31" s="38">
        <v>722</v>
      </c>
      <c r="F31" s="38">
        <v>0</v>
      </c>
      <c r="G31" s="39">
        <v>28688</v>
      </c>
      <c r="H31" s="40">
        <v>40299</v>
      </c>
      <c r="I31" s="49">
        <f t="shared" ref="I31:I34" si="93">+($I$8-G31)/365</f>
        <v>45.487671232876714</v>
      </c>
      <c r="J31" s="48">
        <f t="shared" ref="J31:J34" si="94">+($I$8-H31)/365</f>
        <v>13.676712328767124</v>
      </c>
      <c r="K31" s="49">
        <f t="shared" ref="K31:K34" si="95">+($K$8-G31)/365</f>
        <v>50.493150684931507</v>
      </c>
      <c r="L31" s="48">
        <f t="shared" ref="L31:L34" si="96">+($K$8-H31)/365</f>
        <v>18.682191780821917</v>
      </c>
      <c r="M31" s="49">
        <f t="shared" ref="M31:M34" si="97">+($M$8-G31)/365</f>
        <v>55.495890410958907</v>
      </c>
      <c r="N31" s="54">
        <f t="shared" ref="N31:N34" si="98">+($M$8-H31)/365</f>
        <v>23.684931506849313</v>
      </c>
      <c r="O31" s="45">
        <f>((E24*12)/12)</f>
        <v>722</v>
      </c>
      <c r="P31" s="46">
        <f>+O31*80%</f>
        <v>577.6</v>
      </c>
      <c r="Q31" s="46">
        <f>+P31*12</f>
        <v>6931.2000000000007</v>
      </c>
      <c r="R31" s="46">
        <f>+P31</f>
        <v>577.6</v>
      </c>
      <c r="S31" s="46">
        <v>450</v>
      </c>
      <c r="T31" s="72">
        <f>SUM(Q31:S31)</f>
        <v>7958.8000000000011</v>
      </c>
      <c r="U31" s="49">
        <f t="shared" ref="U31:U34" si="99">+($U$8-G31)/365</f>
        <v>60.4986301369863</v>
      </c>
      <c r="V31" s="44">
        <f t="shared" ref="V31:V34" si="100">+($U$8-H31)/365</f>
        <v>28.687671232876713</v>
      </c>
      <c r="W31" s="45">
        <f>((E24*12)/12)</f>
        <v>722</v>
      </c>
      <c r="X31" s="46">
        <f>+W31*80%</f>
        <v>577.6</v>
      </c>
      <c r="Y31" s="46">
        <f>+X31*12</f>
        <v>6931.2000000000007</v>
      </c>
      <c r="Z31" s="46">
        <f>+X31</f>
        <v>577.6</v>
      </c>
      <c r="AA31" s="46">
        <v>450</v>
      </c>
      <c r="AB31" s="72">
        <f>SUM(Y31:AA31)</f>
        <v>7958.8000000000011</v>
      </c>
      <c r="AC31" s="65">
        <f t="shared" ref="AC31:AC34" si="101">+($AC$8-G31)/365</f>
        <v>65.501369863013693</v>
      </c>
      <c r="AD31" s="44">
        <f t="shared" ref="AD31:AD34" si="102">+($AC$8-H31)/365</f>
        <v>33.69041095890411</v>
      </c>
      <c r="AE31" s="45">
        <f>((E24*12)/12)</f>
        <v>722</v>
      </c>
      <c r="AF31" s="46">
        <f>+AE31*80%</f>
        <v>577.6</v>
      </c>
      <c r="AG31" s="46">
        <f>+AF31*12</f>
        <v>6931.2000000000007</v>
      </c>
      <c r="AH31" s="46">
        <f>+AF31</f>
        <v>577.6</v>
      </c>
      <c r="AI31" s="46">
        <v>450</v>
      </c>
      <c r="AJ31" s="50">
        <f>SUM(AG31:AI31)</f>
        <v>7958.8000000000011</v>
      </c>
      <c r="AK31" s="65">
        <f t="shared" ref="AK31:AK34" si="103">+($AK$8-G31)/365</f>
        <v>70.506849315068493</v>
      </c>
      <c r="AL31" s="44">
        <f t="shared" ref="AL31:AL34" si="104">+($AK$8-H31)/365</f>
        <v>38.695890410958903</v>
      </c>
      <c r="AM31" s="45">
        <f>((E24*12)/12)</f>
        <v>722</v>
      </c>
      <c r="AN31" s="46">
        <f>+AM31*80%</f>
        <v>577.6</v>
      </c>
      <c r="AO31" s="46">
        <f>+AN31*12</f>
        <v>6931.2000000000007</v>
      </c>
      <c r="AP31" s="46">
        <f>+AN31</f>
        <v>577.6</v>
      </c>
      <c r="AQ31" s="46">
        <v>450</v>
      </c>
      <c r="AR31" s="50">
        <f>SUM(AO31:AQ31)</f>
        <v>7958.8000000000011</v>
      </c>
    </row>
    <row r="32" spans="1:44" x14ac:dyDescent="0.25">
      <c r="A32" s="36">
        <v>1707006712</v>
      </c>
      <c r="B32" s="37" t="s">
        <v>34</v>
      </c>
      <c r="C32" s="37" t="s">
        <v>31</v>
      </c>
      <c r="D32" s="37" t="s">
        <v>33</v>
      </c>
      <c r="E32" s="38">
        <v>722</v>
      </c>
      <c r="F32" s="38">
        <v>0</v>
      </c>
      <c r="G32" s="39">
        <v>24491</v>
      </c>
      <c r="H32" s="40">
        <v>40760</v>
      </c>
      <c r="I32" s="49">
        <f t="shared" si="93"/>
        <v>56.986301369863014</v>
      </c>
      <c r="J32" s="48">
        <f t="shared" si="94"/>
        <v>12.413698630136986</v>
      </c>
      <c r="K32" s="49">
        <f t="shared" si="95"/>
        <v>61.991780821917807</v>
      </c>
      <c r="L32" s="48">
        <f t="shared" si="96"/>
        <v>17.419178082191781</v>
      </c>
      <c r="M32" s="49">
        <f t="shared" si="97"/>
        <v>66.9945205479452</v>
      </c>
      <c r="N32" s="54">
        <f t="shared" si="98"/>
        <v>22.421917808219177</v>
      </c>
      <c r="O32" s="45">
        <f t="shared" ref="O32:O33" si="105">((E25*12)/12)</f>
        <v>722</v>
      </c>
      <c r="P32" s="46">
        <f>+O32*80%</f>
        <v>577.6</v>
      </c>
      <c r="Q32" s="46">
        <f>+P32*12</f>
        <v>6931.2000000000007</v>
      </c>
      <c r="R32" s="46">
        <f>+P32</f>
        <v>577.6</v>
      </c>
      <c r="S32" s="46">
        <v>450</v>
      </c>
      <c r="T32" s="72">
        <f>SUM(Q32:S32)</f>
        <v>7958.8000000000011</v>
      </c>
      <c r="U32" s="49">
        <f t="shared" si="99"/>
        <v>71.9972602739726</v>
      </c>
      <c r="V32" s="44">
        <f t="shared" si="100"/>
        <v>27.424657534246574</v>
      </c>
      <c r="W32" s="45">
        <f t="shared" ref="W32:W33" si="106">((E25*12)/12)</f>
        <v>722</v>
      </c>
      <c r="X32" s="46">
        <f>+W32*80%</f>
        <v>577.6</v>
      </c>
      <c r="Y32" s="46">
        <f t="shared" ref="Y32:Y34" si="107">+X32*12</f>
        <v>6931.2000000000007</v>
      </c>
      <c r="Z32" s="46">
        <f t="shared" ref="Z32:Z34" si="108">+X32</f>
        <v>577.6</v>
      </c>
      <c r="AA32" s="46">
        <v>450</v>
      </c>
      <c r="AB32" s="72">
        <f t="shared" ref="AB32:AB34" si="109">SUM(Y32:AA32)</f>
        <v>7958.8000000000011</v>
      </c>
      <c r="AC32" s="65">
        <f t="shared" si="101"/>
        <v>77</v>
      </c>
      <c r="AD32" s="44">
        <f t="shared" si="102"/>
        <v>32.42739726027397</v>
      </c>
      <c r="AE32" s="45">
        <f t="shared" ref="AE32:AE33" si="110">((E25*12)/12)</f>
        <v>722</v>
      </c>
      <c r="AF32" s="46">
        <f>+AE32*80%</f>
        <v>577.6</v>
      </c>
      <c r="AG32" s="46">
        <f t="shared" ref="AG32:AG34" si="111">+AF32*12</f>
        <v>6931.2000000000007</v>
      </c>
      <c r="AH32" s="46">
        <f t="shared" ref="AH32:AH34" si="112">+AF32</f>
        <v>577.6</v>
      </c>
      <c r="AI32" s="46">
        <v>450</v>
      </c>
      <c r="AJ32" s="50">
        <f t="shared" ref="AJ32:AJ34" si="113">SUM(AG32:AI32)</f>
        <v>7958.8000000000011</v>
      </c>
      <c r="AK32" s="65">
        <f t="shared" si="103"/>
        <v>82.0054794520548</v>
      </c>
      <c r="AL32" s="44">
        <f t="shared" si="104"/>
        <v>37.43287671232877</v>
      </c>
      <c r="AM32" s="45">
        <f t="shared" ref="AM32:AM34" si="114">((E25*12)/12)</f>
        <v>722</v>
      </c>
      <c r="AN32" s="46">
        <f t="shared" ref="AN32:AN34" si="115">+AM32*80%</f>
        <v>577.6</v>
      </c>
      <c r="AO32" s="46">
        <f t="shared" ref="AO32:AO34" si="116">+AN32*12</f>
        <v>6931.2000000000007</v>
      </c>
      <c r="AP32" s="46">
        <f t="shared" ref="AP32:AP34" si="117">+AN32</f>
        <v>577.6</v>
      </c>
      <c r="AQ32" s="46">
        <v>450</v>
      </c>
      <c r="AR32" s="50">
        <f t="shared" ref="AR32:AR34" si="118">SUM(AO32:AQ32)</f>
        <v>7958.8000000000011</v>
      </c>
    </row>
    <row r="33" spans="1:44" x14ac:dyDescent="0.25">
      <c r="A33" s="36">
        <v>1718983370</v>
      </c>
      <c r="B33" s="37" t="s">
        <v>35</v>
      </c>
      <c r="C33" s="37" t="s">
        <v>31</v>
      </c>
      <c r="D33" s="37" t="s">
        <v>33</v>
      </c>
      <c r="E33" s="38">
        <v>722</v>
      </c>
      <c r="F33" s="38">
        <v>0</v>
      </c>
      <c r="G33" s="39">
        <v>31190</v>
      </c>
      <c r="H33" s="40">
        <v>44809</v>
      </c>
      <c r="I33" s="49">
        <f t="shared" si="93"/>
        <v>38.632876712328766</v>
      </c>
      <c r="J33" s="48">
        <f t="shared" si="94"/>
        <v>1.3205479452054794</v>
      </c>
      <c r="K33" s="49">
        <f t="shared" si="95"/>
        <v>43.638356164383559</v>
      </c>
      <c r="L33" s="48">
        <f t="shared" si="96"/>
        <v>6.3260273972602743</v>
      </c>
      <c r="M33" s="49">
        <f t="shared" si="97"/>
        <v>48.641095890410959</v>
      </c>
      <c r="N33" s="43">
        <f t="shared" si="98"/>
        <v>11.328767123287671</v>
      </c>
      <c r="O33" s="45">
        <f t="shared" si="105"/>
        <v>722</v>
      </c>
      <c r="P33" s="38">
        <v>0</v>
      </c>
      <c r="Q33" s="38"/>
      <c r="R33" s="38"/>
      <c r="S33" s="38"/>
      <c r="T33" s="73"/>
      <c r="U33" s="49">
        <f t="shared" si="99"/>
        <v>53.643835616438359</v>
      </c>
      <c r="V33" s="44">
        <f t="shared" si="100"/>
        <v>16.331506849315069</v>
      </c>
      <c r="W33" s="45">
        <f t="shared" si="106"/>
        <v>722</v>
      </c>
      <c r="X33" s="38">
        <v>0</v>
      </c>
      <c r="Y33" s="46">
        <f t="shared" si="107"/>
        <v>0</v>
      </c>
      <c r="Z33" s="46">
        <f t="shared" si="108"/>
        <v>0</v>
      </c>
      <c r="AA33" s="46">
        <v>0</v>
      </c>
      <c r="AB33" s="72">
        <f t="shared" si="109"/>
        <v>0</v>
      </c>
      <c r="AC33" s="65">
        <f t="shared" si="101"/>
        <v>58.646575342465752</v>
      </c>
      <c r="AD33" s="44">
        <f t="shared" si="102"/>
        <v>21.334246575342465</v>
      </c>
      <c r="AE33" s="45">
        <f t="shared" si="110"/>
        <v>722</v>
      </c>
      <c r="AF33" s="46">
        <f>+AE33*80%</f>
        <v>577.6</v>
      </c>
      <c r="AG33" s="46">
        <f t="shared" si="111"/>
        <v>6931.2000000000007</v>
      </c>
      <c r="AH33" s="46">
        <f t="shared" si="112"/>
        <v>577.6</v>
      </c>
      <c r="AI33" s="46">
        <v>450</v>
      </c>
      <c r="AJ33" s="50">
        <f t="shared" si="113"/>
        <v>7958.8000000000011</v>
      </c>
      <c r="AK33" s="65">
        <f t="shared" si="103"/>
        <v>63.652054794520545</v>
      </c>
      <c r="AL33" s="44">
        <f t="shared" si="104"/>
        <v>26.339726027397262</v>
      </c>
      <c r="AM33" s="45">
        <f t="shared" si="114"/>
        <v>722</v>
      </c>
      <c r="AN33" s="46">
        <f t="shared" si="115"/>
        <v>577.6</v>
      </c>
      <c r="AO33" s="46">
        <f t="shared" si="116"/>
        <v>6931.2000000000007</v>
      </c>
      <c r="AP33" s="46">
        <f t="shared" si="117"/>
        <v>577.6</v>
      </c>
      <c r="AQ33" s="46">
        <v>450</v>
      </c>
      <c r="AR33" s="50">
        <f t="shared" si="118"/>
        <v>7958.8000000000011</v>
      </c>
    </row>
    <row r="34" spans="1:44" ht="13.5" thickBot="1" x14ac:dyDescent="0.3">
      <c r="A34" s="56">
        <v>1710715325</v>
      </c>
      <c r="B34" s="57" t="s">
        <v>53</v>
      </c>
      <c r="C34" s="57" t="s">
        <v>31</v>
      </c>
      <c r="D34" s="57" t="s">
        <v>33</v>
      </c>
      <c r="E34" s="58">
        <v>722</v>
      </c>
      <c r="F34" s="58">
        <v>0</v>
      </c>
      <c r="G34" s="59">
        <v>25452</v>
      </c>
      <c r="H34" s="61">
        <v>44973</v>
      </c>
      <c r="I34" s="51">
        <f t="shared" si="93"/>
        <v>54.353424657534248</v>
      </c>
      <c r="J34" s="63">
        <f t="shared" si="94"/>
        <v>0.87123287671232874</v>
      </c>
      <c r="K34" s="51">
        <f t="shared" si="95"/>
        <v>59.358904109589041</v>
      </c>
      <c r="L34" s="63">
        <f t="shared" si="96"/>
        <v>5.8767123287671232</v>
      </c>
      <c r="M34" s="51">
        <f t="shared" si="97"/>
        <v>64.361643835616434</v>
      </c>
      <c r="N34" s="52">
        <f t="shared" si="98"/>
        <v>10.87945205479452</v>
      </c>
      <c r="O34" s="53">
        <f>((E24*12)/12)</f>
        <v>722</v>
      </c>
      <c r="P34" s="58">
        <v>0</v>
      </c>
      <c r="Q34" s="58"/>
      <c r="R34" s="58"/>
      <c r="S34" s="58"/>
      <c r="T34" s="74"/>
      <c r="U34" s="51">
        <f t="shared" si="99"/>
        <v>69.364383561643834</v>
      </c>
      <c r="V34" s="64">
        <f t="shared" si="100"/>
        <v>15.882191780821918</v>
      </c>
      <c r="W34" s="53">
        <f>((E24*12)/12)</f>
        <v>722</v>
      </c>
      <c r="X34" s="58">
        <v>0</v>
      </c>
      <c r="Y34" s="70">
        <f t="shared" si="107"/>
        <v>0</v>
      </c>
      <c r="Z34" s="70">
        <f t="shared" si="108"/>
        <v>0</v>
      </c>
      <c r="AA34" s="70">
        <v>0</v>
      </c>
      <c r="AB34" s="79">
        <f t="shared" si="109"/>
        <v>0</v>
      </c>
      <c r="AC34" s="66">
        <f t="shared" si="101"/>
        <v>74.367123287671234</v>
      </c>
      <c r="AD34" s="64">
        <f t="shared" si="102"/>
        <v>20.884931506849316</v>
      </c>
      <c r="AE34" s="53">
        <f>((E24*12)/12)</f>
        <v>722</v>
      </c>
      <c r="AF34" s="70">
        <f>+AE34*80%</f>
        <v>577.6</v>
      </c>
      <c r="AG34" s="70">
        <f t="shared" si="111"/>
        <v>6931.2000000000007</v>
      </c>
      <c r="AH34" s="70">
        <f t="shared" si="112"/>
        <v>577.6</v>
      </c>
      <c r="AI34" s="70">
        <v>450</v>
      </c>
      <c r="AJ34" s="67">
        <f t="shared" si="113"/>
        <v>7958.8000000000011</v>
      </c>
      <c r="AK34" s="66">
        <f t="shared" si="103"/>
        <v>79.372602739726034</v>
      </c>
      <c r="AL34" s="64">
        <f t="shared" si="104"/>
        <v>25.890410958904109</v>
      </c>
      <c r="AM34" s="53">
        <f t="shared" si="114"/>
        <v>722</v>
      </c>
      <c r="AN34" s="70">
        <f t="shared" si="115"/>
        <v>577.6</v>
      </c>
      <c r="AO34" s="70">
        <f t="shared" si="116"/>
        <v>6931.2000000000007</v>
      </c>
      <c r="AP34" s="70">
        <f t="shared" si="117"/>
        <v>577.6</v>
      </c>
      <c r="AQ34" s="70">
        <v>450</v>
      </c>
      <c r="AR34" s="67">
        <f t="shared" si="118"/>
        <v>7958.8000000000011</v>
      </c>
    </row>
    <row r="35" spans="1:44" ht="13.5" thickBot="1" x14ac:dyDescent="0.3">
      <c r="A35" s="89"/>
      <c r="B35" s="89"/>
      <c r="C35" s="89"/>
      <c r="D35" s="89"/>
      <c r="E35" s="89"/>
      <c r="F35" s="89"/>
      <c r="G35" s="89"/>
      <c r="H35" s="89"/>
      <c r="I35" s="89"/>
      <c r="J35" s="89"/>
      <c r="K35" s="89"/>
      <c r="L35" s="89"/>
      <c r="M35" s="89"/>
      <c r="N35" s="89"/>
      <c r="O35" s="90"/>
      <c r="P35" s="91"/>
      <c r="Q35" s="91"/>
      <c r="R35" s="91"/>
      <c r="S35" s="91"/>
      <c r="T35" s="91">
        <f>SUM(T31:T34)</f>
        <v>15917.600000000002</v>
      </c>
      <c r="U35" s="89"/>
      <c r="V35" s="89"/>
      <c r="W35" s="89"/>
      <c r="X35" s="91"/>
      <c r="Y35" s="91"/>
      <c r="Z35" s="91"/>
      <c r="AA35" s="91"/>
      <c r="AB35" s="91">
        <f>SUM(AB31:AB34)</f>
        <v>15917.600000000002</v>
      </c>
      <c r="AC35" s="89"/>
      <c r="AD35" s="89"/>
      <c r="AE35" s="89"/>
      <c r="AF35" s="91"/>
      <c r="AG35" s="91"/>
      <c r="AH35" s="91"/>
      <c r="AI35" s="91"/>
      <c r="AJ35" s="91">
        <f>SUM(AJ31:AJ34)</f>
        <v>31835.200000000004</v>
      </c>
      <c r="AK35" s="89"/>
      <c r="AL35" s="89"/>
      <c r="AM35" s="89"/>
      <c r="AN35" s="89"/>
      <c r="AO35" s="91"/>
      <c r="AP35" s="91"/>
      <c r="AQ35" s="91"/>
      <c r="AR35" s="91">
        <f>SUM(AR31:AR34)</f>
        <v>31835.200000000004</v>
      </c>
    </row>
    <row r="36" spans="1:44" ht="35.1" customHeight="1" x14ac:dyDescent="0.25">
      <c r="A36" s="152" t="s">
        <v>69</v>
      </c>
      <c r="B36" s="153"/>
      <c r="C36" s="153"/>
      <c r="D36" s="153"/>
      <c r="E36" s="153"/>
      <c r="F36" s="153"/>
      <c r="G36" s="153"/>
      <c r="H36" s="153"/>
      <c r="I36" s="154">
        <v>45291</v>
      </c>
      <c r="J36" s="155"/>
      <c r="K36" s="154">
        <v>47118</v>
      </c>
      <c r="L36" s="155"/>
      <c r="M36" s="156">
        <v>48944</v>
      </c>
      <c r="N36" s="157"/>
      <c r="O36" s="158" t="s">
        <v>51</v>
      </c>
      <c r="P36" s="158"/>
      <c r="Q36" s="158"/>
      <c r="R36" s="158"/>
      <c r="S36" s="158"/>
      <c r="T36" s="159"/>
      <c r="U36" s="142">
        <v>50770</v>
      </c>
      <c r="V36" s="143"/>
      <c r="W36" s="144" t="s">
        <v>52</v>
      </c>
      <c r="X36" s="145"/>
      <c r="Y36" s="145"/>
      <c r="Z36" s="145"/>
      <c r="AA36" s="145"/>
      <c r="AB36" s="145"/>
      <c r="AC36" s="146">
        <v>52596</v>
      </c>
      <c r="AD36" s="147"/>
      <c r="AE36" s="148" t="s">
        <v>55</v>
      </c>
      <c r="AF36" s="148"/>
      <c r="AG36" s="148"/>
      <c r="AH36" s="148"/>
      <c r="AI36" s="148"/>
      <c r="AJ36" s="149"/>
      <c r="AK36" s="150">
        <v>54423</v>
      </c>
      <c r="AL36" s="151"/>
      <c r="AM36" s="127" t="s">
        <v>55</v>
      </c>
      <c r="AN36" s="128"/>
      <c r="AO36" s="128"/>
      <c r="AP36" s="128"/>
      <c r="AQ36" s="128"/>
      <c r="AR36" s="129"/>
    </row>
    <row r="37" spans="1:44" ht="90" customHeight="1" x14ac:dyDescent="0.25">
      <c r="A37" s="55" t="s">
        <v>26</v>
      </c>
      <c r="B37" s="41" t="s">
        <v>27</v>
      </c>
      <c r="C37" s="41" t="s">
        <v>28</v>
      </c>
      <c r="D37" s="41" t="s">
        <v>36</v>
      </c>
      <c r="E37" s="41" t="s">
        <v>37</v>
      </c>
      <c r="F37" s="41" t="s">
        <v>54</v>
      </c>
      <c r="G37" s="41" t="s">
        <v>29</v>
      </c>
      <c r="H37" s="60" t="s">
        <v>74</v>
      </c>
      <c r="I37" s="62" t="s">
        <v>44</v>
      </c>
      <c r="J37" s="47" t="s">
        <v>38</v>
      </c>
      <c r="K37" s="62" t="s">
        <v>45</v>
      </c>
      <c r="L37" s="47" t="s">
        <v>39</v>
      </c>
      <c r="M37" s="69" t="s">
        <v>46</v>
      </c>
      <c r="N37" s="68" t="s">
        <v>40</v>
      </c>
      <c r="O37" s="68" t="s">
        <v>50</v>
      </c>
      <c r="P37" s="85" t="s">
        <v>71</v>
      </c>
      <c r="Q37" s="68" t="s">
        <v>59</v>
      </c>
      <c r="R37" s="68" t="s">
        <v>57</v>
      </c>
      <c r="S37" s="68" t="s">
        <v>58</v>
      </c>
      <c r="T37" s="71" t="s">
        <v>56</v>
      </c>
      <c r="U37" s="76" t="s">
        <v>47</v>
      </c>
      <c r="V37" s="75" t="s">
        <v>41</v>
      </c>
      <c r="W37" s="75" t="s">
        <v>50</v>
      </c>
      <c r="X37" s="86" t="str">
        <f>+P37</f>
        <v>Jubilación patronal mensual al 90% del salario del trabajador</v>
      </c>
      <c r="Y37" s="75" t="s">
        <v>59</v>
      </c>
      <c r="Z37" s="75" t="s">
        <v>57</v>
      </c>
      <c r="AA37" s="75" t="s">
        <v>58</v>
      </c>
      <c r="AB37" s="77" t="s">
        <v>56</v>
      </c>
      <c r="AC37" s="80" t="s">
        <v>48</v>
      </c>
      <c r="AD37" s="78" t="s">
        <v>42</v>
      </c>
      <c r="AE37" s="78" t="s">
        <v>50</v>
      </c>
      <c r="AF37" s="87" t="str">
        <f>+X37</f>
        <v>Jubilación patronal mensual al 90% del salario del trabajador</v>
      </c>
      <c r="AG37" s="78" t="s">
        <v>59</v>
      </c>
      <c r="AH37" s="78" t="s">
        <v>57</v>
      </c>
      <c r="AI37" s="78" t="s">
        <v>58</v>
      </c>
      <c r="AJ37" s="92" t="s">
        <v>56</v>
      </c>
      <c r="AK37" s="83" t="s">
        <v>49</v>
      </c>
      <c r="AL37" s="82" t="s">
        <v>43</v>
      </c>
      <c r="AM37" s="82" t="s">
        <v>50</v>
      </c>
      <c r="AN37" s="88" t="str">
        <f>+AF37</f>
        <v>Jubilación patronal mensual al 90% del salario del trabajador</v>
      </c>
      <c r="AO37" s="82" t="s">
        <v>59</v>
      </c>
      <c r="AP37" s="82" t="s">
        <v>57</v>
      </c>
      <c r="AQ37" s="82" t="s">
        <v>58</v>
      </c>
      <c r="AR37" s="84" t="s">
        <v>56</v>
      </c>
    </row>
    <row r="38" spans="1:44" x14ac:dyDescent="0.25">
      <c r="A38" s="36">
        <v>1002770806</v>
      </c>
      <c r="B38" s="37" t="s">
        <v>32</v>
      </c>
      <c r="C38" s="37" t="s">
        <v>30</v>
      </c>
      <c r="D38" s="37" t="s">
        <v>33</v>
      </c>
      <c r="E38" s="38">
        <v>722</v>
      </c>
      <c r="F38" s="38">
        <v>0</v>
      </c>
      <c r="G38" s="39">
        <v>28688</v>
      </c>
      <c r="H38" s="40">
        <v>40299</v>
      </c>
      <c r="I38" s="49">
        <f t="shared" ref="I38:I41" si="119">+($I$8-G38)/365</f>
        <v>45.487671232876714</v>
      </c>
      <c r="J38" s="48">
        <f t="shared" ref="J38:J41" si="120">+($I$8-H38)/365</f>
        <v>13.676712328767124</v>
      </c>
      <c r="K38" s="49">
        <f t="shared" ref="K38:K41" si="121">+($K$8-G38)/365</f>
        <v>50.493150684931507</v>
      </c>
      <c r="L38" s="48">
        <f t="shared" ref="L38:L41" si="122">+($K$8-H38)/365</f>
        <v>18.682191780821917</v>
      </c>
      <c r="M38" s="49">
        <f t="shared" ref="M38:M41" si="123">+($M$8-G38)/365</f>
        <v>55.495890410958907</v>
      </c>
      <c r="N38" s="54">
        <f t="shared" ref="N38:N41" si="124">+($M$8-H38)/365</f>
        <v>23.684931506849313</v>
      </c>
      <c r="O38" s="45">
        <f>((E31*12)/12)</f>
        <v>722</v>
      </c>
      <c r="P38" s="46">
        <f>+O38*90%</f>
        <v>649.80000000000007</v>
      </c>
      <c r="Q38" s="46">
        <f>+P38*12</f>
        <v>7797.6</v>
      </c>
      <c r="R38" s="46">
        <f>+P38</f>
        <v>649.80000000000007</v>
      </c>
      <c r="S38" s="46">
        <v>450</v>
      </c>
      <c r="T38" s="72">
        <f>SUM(Q38:S38)</f>
        <v>8897.4</v>
      </c>
      <c r="U38" s="49">
        <f t="shared" ref="U38:U41" si="125">+($U$8-G38)/365</f>
        <v>60.4986301369863</v>
      </c>
      <c r="V38" s="44">
        <f t="shared" ref="V38:V41" si="126">+($U$8-H38)/365</f>
        <v>28.687671232876713</v>
      </c>
      <c r="W38" s="45">
        <f>((E31*12)/12)</f>
        <v>722</v>
      </c>
      <c r="X38" s="46">
        <f>+W38*90%</f>
        <v>649.80000000000007</v>
      </c>
      <c r="Y38" s="46">
        <f>+X38*12</f>
        <v>7797.6</v>
      </c>
      <c r="Z38" s="46">
        <f>+X38</f>
        <v>649.80000000000007</v>
      </c>
      <c r="AA38" s="46">
        <v>450</v>
      </c>
      <c r="AB38" s="72">
        <f>SUM(Y38:AA38)</f>
        <v>8897.4</v>
      </c>
      <c r="AC38" s="65">
        <f t="shared" ref="AC38:AC41" si="127">+($AC$8-G38)/365</f>
        <v>65.501369863013693</v>
      </c>
      <c r="AD38" s="44">
        <f t="shared" ref="AD38:AD41" si="128">+($AC$8-H38)/365</f>
        <v>33.69041095890411</v>
      </c>
      <c r="AE38" s="45">
        <f>((E31*12)/12)</f>
        <v>722</v>
      </c>
      <c r="AF38" s="46">
        <f>+AE38*90%</f>
        <v>649.80000000000007</v>
      </c>
      <c r="AG38" s="46">
        <f>+AF38*12</f>
        <v>7797.6</v>
      </c>
      <c r="AH38" s="46">
        <f>+AF38</f>
        <v>649.80000000000007</v>
      </c>
      <c r="AI38" s="46">
        <v>450</v>
      </c>
      <c r="AJ38" s="50">
        <f>SUM(AG38:AI38)</f>
        <v>8897.4</v>
      </c>
      <c r="AK38" s="65">
        <f t="shared" ref="AK38:AK41" si="129">+($AK$8-G38)/365</f>
        <v>70.506849315068493</v>
      </c>
      <c r="AL38" s="44">
        <f t="shared" ref="AL38:AL41" si="130">+($AK$8-H38)/365</f>
        <v>38.695890410958903</v>
      </c>
      <c r="AM38" s="45">
        <f>((E31*12)/12)</f>
        <v>722</v>
      </c>
      <c r="AN38" s="46">
        <f>+AM38*90%</f>
        <v>649.80000000000007</v>
      </c>
      <c r="AO38" s="46">
        <f>+AN38*12</f>
        <v>7797.6</v>
      </c>
      <c r="AP38" s="46">
        <f>+AN38</f>
        <v>649.80000000000007</v>
      </c>
      <c r="AQ38" s="46">
        <v>450</v>
      </c>
      <c r="AR38" s="50">
        <f>SUM(AO38:AQ38)</f>
        <v>8897.4</v>
      </c>
    </row>
    <row r="39" spans="1:44" x14ac:dyDescent="0.25">
      <c r="A39" s="36">
        <v>1707006712</v>
      </c>
      <c r="B39" s="37" t="s">
        <v>34</v>
      </c>
      <c r="C39" s="37" t="s">
        <v>31</v>
      </c>
      <c r="D39" s="37" t="s">
        <v>33</v>
      </c>
      <c r="E39" s="38">
        <v>722</v>
      </c>
      <c r="F39" s="38">
        <v>0</v>
      </c>
      <c r="G39" s="39">
        <v>24491</v>
      </c>
      <c r="H39" s="40">
        <v>40760</v>
      </c>
      <c r="I39" s="49">
        <f t="shared" si="119"/>
        <v>56.986301369863014</v>
      </c>
      <c r="J39" s="48">
        <f t="shared" si="120"/>
        <v>12.413698630136986</v>
      </c>
      <c r="K39" s="49">
        <f t="shared" si="121"/>
        <v>61.991780821917807</v>
      </c>
      <c r="L39" s="48">
        <f t="shared" si="122"/>
        <v>17.419178082191781</v>
      </c>
      <c r="M39" s="49">
        <f t="shared" si="123"/>
        <v>66.9945205479452</v>
      </c>
      <c r="N39" s="54">
        <f t="shared" si="124"/>
        <v>22.421917808219177</v>
      </c>
      <c r="O39" s="45">
        <f t="shared" ref="O39:O40" si="131">((E32*12)/12)</f>
        <v>722</v>
      </c>
      <c r="P39" s="46">
        <f>+O39*90%</f>
        <v>649.80000000000007</v>
      </c>
      <c r="Q39" s="46">
        <f>+P39*12</f>
        <v>7797.6</v>
      </c>
      <c r="R39" s="46">
        <f>+P39</f>
        <v>649.80000000000007</v>
      </c>
      <c r="S39" s="46">
        <v>450</v>
      </c>
      <c r="T39" s="72">
        <f>SUM(Q39:S39)</f>
        <v>8897.4</v>
      </c>
      <c r="U39" s="49">
        <f t="shared" si="125"/>
        <v>71.9972602739726</v>
      </c>
      <c r="V39" s="44">
        <f t="shared" si="126"/>
        <v>27.424657534246574</v>
      </c>
      <c r="W39" s="45">
        <f t="shared" ref="W39:W40" si="132">((E32*12)/12)</f>
        <v>722</v>
      </c>
      <c r="X39" s="46">
        <f>+W39*90%</f>
        <v>649.80000000000007</v>
      </c>
      <c r="Y39" s="46">
        <f t="shared" ref="Y39:Y41" si="133">+X39*12</f>
        <v>7797.6</v>
      </c>
      <c r="Z39" s="46">
        <f t="shared" ref="Z39:Z41" si="134">+X39</f>
        <v>649.80000000000007</v>
      </c>
      <c r="AA39" s="46">
        <v>450</v>
      </c>
      <c r="AB39" s="72">
        <f t="shared" ref="AB39:AB41" si="135">SUM(Y39:AA39)</f>
        <v>8897.4</v>
      </c>
      <c r="AC39" s="65">
        <f t="shared" si="127"/>
        <v>77</v>
      </c>
      <c r="AD39" s="44">
        <f t="shared" si="128"/>
        <v>32.42739726027397</v>
      </c>
      <c r="AE39" s="45">
        <f t="shared" ref="AE39:AE40" si="136">((E32*12)/12)</f>
        <v>722</v>
      </c>
      <c r="AF39" s="46">
        <f t="shared" ref="AF39:AF40" si="137">+AE39*90%</f>
        <v>649.80000000000007</v>
      </c>
      <c r="AG39" s="46">
        <f t="shared" ref="AG39:AG41" si="138">+AF39*12</f>
        <v>7797.6</v>
      </c>
      <c r="AH39" s="46">
        <f t="shared" ref="AH39:AH41" si="139">+AF39</f>
        <v>649.80000000000007</v>
      </c>
      <c r="AI39" s="46">
        <v>450</v>
      </c>
      <c r="AJ39" s="50">
        <f t="shared" ref="AJ39:AJ41" si="140">SUM(AG39:AI39)</f>
        <v>8897.4</v>
      </c>
      <c r="AK39" s="65">
        <f t="shared" si="129"/>
        <v>82.0054794520548</v>
      </c>
      <c r="AL39" s="44">
        <f t="shared" si="130"/>
        <v>37.43287671232877</v>
      </c>
      <c r="AM39" s="45">
        <f t="shared" ref="AM39:AM41" si="141">((E32*12)/12)</f>
        <v>722</v>
      </c>
      <c r="AN39" s="46">
        <f t="shared" ref="AN39:AN40" si="142">+AM39*90%</f>
        <v>649.80000000000007</v>
      </c>
      <c r="AO39" s="46">
        <f t="shared" ref="AO39:AO41" si="143">+AN39*12</f>
        <v>7797.6</v>
      </c>
      <c r="AP39" s="46">
        <f t="shared" ref="AP39:AP41" si="144">+AN39</f>
        <v>649.80000000000007</v>
      </c>
      <c r="AQ39" s="46">
        <v>450</v>
      </c>
      <c r="AR39" s="50">
        <f t="shared" ref="AR39:AR41" si="145">SUM(AO39:AQ39)</f>
        <v>8897.4</v>
      </c>
    </row>
    <row r="40" spans="1:44" x14ac:dyDescent="0.25">
      <c r="A40" s="36">
        <v>1718983370</v>
      </c>
      <c r="B40" s="37" t="s">
        <v>35</v>
      </c>
      <c r="C40" s="37" t="s">
        <v>31</v>
      </c>
      <c r="D40" s="37" t="s">
        <v>33</v>
      </c>
      <c r="E40" s="38">
        <v>722</v>
      </c>
      <c r="F40" s="38">
        <v>0</v>
      </c>
      <c r="G40" s="39">
        <v>31190</v>
      </c>
      <c r="H40" s="40">
        <v>44809</v>
      </c>
      <c r="I40" s="49">
        <f t="shared" si="119"/>
        <v>38.632876712328766</v>
      </c>
      <c r="J40" s="48">
        <f t="shared" si="120"/>
        <v>1.3205479452054794</v>
      </c>
      <c r="K40" s="49">
        <f t="shared" si="121"/>
        <v>43.638356164383559</v>
      </c>
      <c r="L40" s="48">
        <f t="shared" si="122"/>
        <v>6.3260273972602743</v>
      </c>
      <c r="M40" s="49">
        <f t="shared" si="123"/>
        <v>48.641095890410959</v>
      </c>
      <c r="N40" s="43">
        <f t="shared" si="124"/>
        <v>11.328767123287671</v>
      </c>
      <c r="O40" s="45">
        <f t="shared" si="131"/>
        <v>722</v>
      </c>
      <c r="P40" s="38">
        <v>0</v>
      </c>
      <c r="Q40" s="38"/>
      <c r="R40" s="38"/>
      <c r="S40" s="38"/>
      <c r="T40" s="73"/>
      <c r="U40" s="49">
        <f t="shared" si="125"/>
        <v>53.643835616438359</v>
      </c>
      <c r="V40" s="44">
        <f t="shared" si="126"/>
        <v>16.331506849315069</v>
      </c>
      <c r="W40" s="45">
        <f t="shared" si="132"/>
        <v>722</v>
      </c>
      <c r="X40" s="38">
        <v>0</v>
      </c>
      <c r="Y40" s="46">
        <f t="shared" si="133"/>
        <v>0</v>
      </c>
      <c r="Z40" s="46">
        <f t="shared" si="134"/>
        <v>0</v>
      </c>
      <c r="AA40" s="46">
        <v>0</v>
      </c>
      <c r="AB40" s="72">
        <f t="shared" si="135"/>
        <v>0</v>
      </c>
      <c r="AC40" s="65">
        <f t="shared" si="127"/>
        <v>58.646575342465752</v>
      </c>
      <c r="AD40" s="44">
        <f t="shared" si="128"/>
        <v>21.334246575342465</v>
      </c>
      <c r="AE40" s="45">
        <f t="shared" si="136"/>
        <v>722</v>
      </c>
      <c r="AF40" s="46">
        <f t="shared" si="137"/>
        <v>649.80000000000007</v>
      </c>
      <c r="AG40" s="46">
        <f t="shared" si="138"/>
        <v>7797.6</v>
      </c>
      <c r="AH40" s="46">
        <f t="shared" si="139"/>
        <v>649.80000000000007</v>
      </c>
      <c r="AI40" s="46">
        <v>450</v>
      </c>
      <c r="AJ40" s="50">
        <f t="shared" si="140"/>
        <v>8897.4</v>
      </c>
      <c r="AK40" s="65">
        <f t="shared" si="129"/>
        <v>63.652054794520545</v>
      </c>
      <c r="AL40" s="44">
        <f t="shared" si="130"/>
        <v>26.339726027397262</v>
      </c>
      <c r="AM40" s="45">
        <f t="shared" si="141"/>
        <v>722</v>
      </c>
      <c r="AN40" s="46">
        <f t="shared" si="142"/>
        <v>649.80000000000007</v>
      </c>
      <c r="AO40" s="46">
        <f t="shared" si="143"/>
        <v>7797.6</v>
      </c>
      <c r="AP40" s="46">
        <f t="shared" si="144"/>
        <v>649.80000000000007</v>
      </c>
      <c r="AQ40" s="46">
        <v>450</v>
      </c>
      <c r="AR40" s="50">
        <f t="shared" si="145"/>
        <v>8897.4</v>
      </c>
    </row>
    <row r="41" spans="1:44" ht="13.5" thickBot="1" x14ac:dyDescent="0.3">
      <c r="A41" s="56">
        <v>1710715325</v>
      </c>
      <c r="B41" s="57" t="s">
        <v>53</v>
      </c>
      <c r="C41" s="57" t="s">
        <v>31</v>
      </c>
      <c r="D41" s="57" t="s">
        <v>33</v>
      </c>
      <c r="E41" s="58">
        <v>722</v>
      </c>
      <c r="F41" s="58">
        <v>0</v>
      </c>
      <c r="G41" s="59">
        <v>25452</v>
      </c>
      <c r="H41" s="61">
        <v>44973</v>
      </c>
      <c r="I41" s="51">
        <f t="shared" si="119"/>
        <v>54.353424657534248</v>
      </c>
      <c r="J41" s="63">
        <f t="shared" si="120"/>
        <v>0.87123287671232874</v>
      </c>
      <c r="K41" s="51">
        <f t="shared" si="121"/>
        <v>59.358904109589041</v>
      </c>
      <c r="L41" s="63">
        <f t="shared" si="122"/>
        <v>5.8767123287671232</v>
      </c>
      <c r="M41" s="51">
        <f t="shared" si="123"/>
        <v>64.361643835616434</v>
      </c>
      <c r="N41" s="52">
        <f t="shared" si="124"/>
        <v>10.87945205479452</v>
      </c>
      <c r="O41" s="53">
        <f>((E31*12)/12)</f>
        <v>722</v>
      </c>
      <c r="P41" s="58">
        <v>0</v>
      </c>
      <c r="Q41" s="58"/>
      <c r="R41" s="58"/>
      <c r="S41" s="58"/>
      <c r="T41" s="74"/>
      <c r="U41" s="51">
        <f t="shared" si="125"/>
        <v>69.364383561643834</v>
      </c>
      <c r="V41" s="64">
        <f t="shared" si="126"/>
        <v>15.882191780821918</v>
      </c>
      <c r="W41" s="53">
        <f>((E31*12)/12)</f>
        <v>722</v>
      </c>
      <c r="X41" s="58">
        <v>0</v>
      </c>
      <c r="Y41" s="70">
        <f t="shared" si="133"/>
        <v>0</v>
      </c>
      <c r="Z41" s="70">
        <f t="shared" si="134"/>
        <v>0</v>
      </c>
      <c r="AA41" s="70">
        <v>0</v>
      </c>
      <c r="AB41" s="79">
        <f t="shared" si="135"/>
        <v>0</v>
      </c>
      <c r="AC41" s="66">
        <f t="shared" si="127"/>
        <v>74.367123287671234</v>
      </c>
      <c r="AD41" s="64">
        <f t="shared" si="128"/>
        <v>20.884931506849316</v>
      </c>
      <c r="AE41" s="53">
        <f>((E31*12)/12)</f>
        <v>722</v>
      </c>
      <c r="AF41" s="70">
        <f>+AE41*90%</f>
        <v>649.80000000000007</v>
      </c>
      <c r="AG41" s="70">
        <f t="shared" si="138"/>
        <v>7797.6</v>
      </c>
      <c r="AH41" s="70">
        <f t="shared" si="139"/>
        <v>649.80000000000007</v>
      </c>
      <c r="AI41" s="70">
        <v>450</v>
      </c>
      <c r="AJ41" s="67">
        <f t="shared" si="140"/>
        <v>8897.4</v>
      </c>
      <c r="AK41" s="66">
        <f t="shared" si="129"/>
        <v>79.372602739726034</v>
      </c>
      <c r="AL41" s="64">
        <f t="shared" si="130"/>
        <v>25.890410958904109</v>
      </c>
      <c r="AM41" s="53">
        <f t="shared" si="141"/>
        <v>722</v>
      </c>
      <c r="AN41" s="70">
        <f>+AM41*90%</f>
        <v>649.80000000000007</v>
      </c>
      <c r="AO41" s="70">
        <f t="shared" si="143"/>
        <v>7797.6</v>
      </c>
      <c r="AP41" s="70">
        <f t="shared" si="144"/>
        <v>649.80000000000007</v>
      </c>
      <c r="AQ41" s="70">
        <v>450</v>
      </c>
      <c r="AR41" s="67">
        <f t="shared" si="145"/>
        <v>8897.4</v>
      </c>
    </row>
    <row r="42" spans="1:44" ht="13.5" thickBot="1" x14ac:dyDescent="0.3">
      <c r="A42" s="89"/>
      <c r="B42" s="89"/>
      <c r="C42" s="89"/>
      <c r="D42" s="89"/>
      <c r="E42" s="89"/>
      <c r="F42" s="89"/>
      <c r="G42" s="89"/>
      <c r="H42" s="89"/>
      <c r="I42" s="89"/>
      <c r="J42" s="89"/>
      <c r="K42" s="89"/>
      <c r="L42" s="89"/>
      <c r="M42" s="89"/>
      <c r="N42" s="89"/>
      <c r="O42" s="90"/>
      <c r="P42" s="91"/>
      <c r="Q42" s="91"/>
      <c r="R42" s="91"/>
      <c r="S42" s="91"/>
      <c r="T42" s="91">
        <f>SUM(T38:T41)</f>
        <v>17794.8</v>
      </c>
      <c r="U42" s="89"/>
      <c r="V42" s="89"/>
      <c r="W42" s="89"/>
      <c r="X42" s="91"/>
      <c r="Y42" s="91"/>
      <c r="Z42" s="91"/>
      <c r="AA42" s="91"/>
      <c r="AB42" s="91">
        <f>SUM(AB38:AB41)</f>
        <v>17794.8</v>
      </c>
      <c r="AC42" s="89"/>
      <c r="AD42" s="89"/>
      <c r="AE42" s="89"/>
      <c r="AF42" s="91"/>
      <c r="AG42" s="91"/>
      <c r="AH42" s="91"/>
      <c r="AI42" s="91"/>
      <c r="AJ42" s="91">
        <f>SUM(AJ38:AJ41)</f>
        <v>35589.599999999999</v>
      </c>
      <c r="AK42" s="89"/>
      <c r="AL42" s="89"/>
      <c r="AM42" s="89"/>
      <c r="AN42" s="89"/>
      <c r="AO42" s="91"/>
      <c r="AP42" s="91"/>
      <c r="AQ42" s="91"/>
      <c r="AR42" s="91">
        <f>SUM(AR38:AR41)</f>
        <v>35589.599999999999</v>
      </c>
    </row>
    <row r="43" spans="1:44" ht="35.1" customHeight="1" x14ac:dyDescent="0.25">
      <c r="A43" s="152" t="s">
        <v>72</v>
      </c>
      <c r="B43" s="153"/>
      <c r="C43" s="153"/>
      <c r="D43" s="153"/>
      <c r="E43" s="153"/>
      <c r="F43" s="153"/>
      <c r="G43" s="153"/>
      <c r="H43" s="153"/>
      <c r="I43" s="154">
        <v>45291</v>
      </c>
      <c r="J43" s="155"/>
      <c r="K43" s="154">
        <v>47118</v>
      </c>
      <c r="L43" s="155"/>
      <c r="M43" s="156">
        <v>48944</v>
      </c>
      <c r="N43" s="157"/>
      <c r="O43" s="158" t="s">
        <v>51</v>
      </c>
      <c r="P43" s="158"/>
      <c r="Q43" s="158"/>
      <c r="R43" s="158"/>
      <c r="S43" s="158"/>
      <c r="T43" s="159"/>
      <c r="U43" s="142">
        <v>50770</v>
      </c>
      <c r="V43" s="143"/>
      <c r="W43" s="144" t="s">
        <v>52</v>
      </c>
      <c r="X43" s="145"/>
      <c r="Y43" s="145"/>
      <c r="Z43" s="145"/>
      <c r="AA43" s="145"/>
      <c r="AB43" s="145"/>
      <c r="AC43" s="146">
        <v>52596</v>
      </c>
      <c r="AD43" s="147"/>
      <c r="AE43" s="148" t="s">
        <v>55</v>
      </c>
      <c r="AF43" s="148"/>
      <c r="AG43" s="148"/>
      <c r="AH43" s="148"/>
      <c r="AI43" s="148"/>
      <c r="AJ43" s="149"/>
      <c r="AK43" s="150">
        <v>54423</v>
      </c>
      <c r="AL43" s="151"/>
      <c r="AM43" s="127" t="s">
        <v>55</v>
      </c>
      <c r="AN43" s="128"/>
      <c r="AO43" s="128"/>
      <c r="AP43" s="128"/>
      <c r="AQ43" s="128"/>
      <c r="AR43" s="129"/>
    </row>
    <row r="44" spans="1:44" ht="90" customHeight="1" x14ac:dyDescent="0.25">
      <c r="A44" s="55" t="s">
        <v>26</v>
      </c>
      <c r="B44" s="41" t="s">
        <v>27</v>
      </c>
      <c r="C44" s="41" t="s">
        <v>28</v>
      </c>
      <c r="D44" s="41" t="s">
        <v>36</v>
      </c>
      <c r="E44" s="41" t="s">
        <v>37</v>
      </c>
      <c r="F44" s="41" t="s">
        <v>54</v>
      </c>
      <c r="G44" s="41" t="s">
        <v>29</v>
      </c>
      <c r="H44" s="60" t="s">
        <v>74</v>
      </c>
      <c r="I44" s="62" t="s">
        <v>44</v>
      </c>
      <c r="J44" s="47" t="s">
        <v>38</v>
      </c>
      <c r="K44" s="62" t="s">
        <v>45</v>
      </c>
      <c r="L44" s="47" t="s">
        <v>39</v>
      </c>
      <c r="M44" s="69" t="s">
        <v>46</v>
      </c>
      <c r="N44" s="68" t="s">
        <v>40</v>
      </c>
      <c r="O44" s="68" t="s">
        <v>50</v>
      </c>
      <c r="P44" s="85" t="s">
        <v>73</v>
      </c>
      <c r="Q44" s="68" t="s">
        <v>59</v>
      </c>
      <c r="R44" s="68" t="s">
        <v>57</v>
      </c>
      <c r="S44" s="68" t="s">
        <v>58</v>
      </c>
      <c r="T44" s="71" t="s">
        <v>56</v>
      </c>
      <c r="U44" s="76" t="s">
        <v>47</v>
      </c>
      <c r="V44" s="75" t="s">
        <v>41</v>
      </c>
      <c r="W44" s="75" t="s">
        <v>50</v>
      </c>
      <c r="X44" s="86" t="str">
        <f>+P44</f>
        <v>Jubilación patronal mensual al 100% del salario del trabajador</v>
      </c>
      <c r="Y44" s="75" t="s">
        <v>59</v>
      </c>
      <c r="Z44" s="75" t="s">
        <v>57</v>
      </c>
      <c r="AA44" s="75" t="s">
        <v>58</v>
      </c>
      <c r="AB44" s="77" t="s">
        <v>56</v>
      </c>
      <c r="AC44" s="80" t="s">
        <v>48</v>
      </c>
      <c r="AD44" s="78" t="s">
        <v>42</v>
      </c>
      <c r="AE44" s="78" t="s">
        <v>50</v>
      </c>
      <c r="AF44" s="87" t="str">
        <f>+X44</f>
        <v>Jubilación patronal mensual al 100% del salario del trabajador</v>
      </c>
      <c r="AG44" s="78" t="s">
        <v>59</v>
      </c>
      <c r="AH44" s="78" t="s">
        <v>57</v>
      </c>
      <c r="AI44" s="78" t="s">
        <v>58</v>
      </c>
      <c r="AJ44" s="92" t="s">
        <v>56</v>
      </c>
      <c r="AK44" s="83" t="s">
        <v>49</v>
      </c>
      <c r="AL44" s="82" t="s">
        <v>43</v>
      </c>
      <c r="AM44" s="82" t="s">
        <v>50</v>
      </c>
      <c r="AN44" s="88" t="str">
        <f>+AF44</f>
        <v>Jubilación patronal mensual al 100% del salario del trabajador</v>
      </c>
      <c r="AO44" s="82" t="s">
        <v>59</v>
      </c>
      <c r="AP44" s="82" t="s">
        <v>57</v>
      </c>
      <c r="AQ44" s="82" t="s">
        <v>58</v>
      </c>
      <c r="AR44" s="84" t="s">
        <v>56</v>
      </c>
    </row>
    <row r="45" spans="1:44" x14ac:dyDescent="0.25">
      <c r="A45" s="36">
        <v>1002770806</v>
      </c>
      <c r="B45" s="37" t="s">
        <v>32</v>
      </c>
      <c r="C45" s="37" t="s">
        <v>30</v>
      </c>
      <c r="D45" s="37" t="s">
        <v>33</v>
      </c>
      <c r="E45" s="38">
        <v>722</v>
      </c>
      <c r="F45" s="38">
        <v>0</v>
      </c>
      <c r="G45" s="39">
        <v>28688</v>
      </c>
      <c r="H45" s="40">
        <v>40299</v>
      </c>
      <c r="I45" s="49">
        <f t="shared" ref="I45:I48" si="146">+($I$8-G45)/365</f>
        <v>45.487671232876714</v>
      </c>
      <c r="J45" s="48">
        <f t="shared" ref="J45:J48" si="147">+($I$8-H45)/365</f>
        <v>13.676712328767124</v>
      </c>
      <c r="K45" s="49">
        <f t="shared" ref="K45:K48" si="148">+($K$8-G45)/365</f>
        <v>50.493150684931507</v>
      </c>
      <c r="L45" s="48">
        <f t="shared" ref="L45:L48" si="149">+($K$8-H45)/365</f>
        <v>18.682191780821917</v>
      </c>
      <c r="M45" s="49">
        <f t="shared" ref="M45:M48" si="150">+($M$8-G45)/365</f>
        <v>55.495890410958907</v>
      </c>
      <c r="N45" s="54">
        <f t="shared" ref="N45:N48" si="151">+($M$8-H45)/365</f>
        <v>23.684931506849313</v>
      </c>
      <c r="O45" s="45">
        <f>((E38*12)/12)</f>
        <v>722</v>
      </c>
      <c r="P45" s="46">
        <f>+O45*100%</f>
        <v>722</v>
      </c>
      <c r="Q45" s="46">
        <f>+P45*12</f>
        <v>8664</v>
      </c>
      <c r="R45" s="46">
        <f>+P45</f>
        <v>722</v>
      </c>
      <c r="S45" s="46">
        <v>450</v>
      </c>
      <c r="T45" s="72">
        <f>SUM(Q45:S45)</f>
        <v>9836</v>
      </c>
      <c r="U45" s="49">
        <f t="shared" ref="U45:U48" si="152">+($U$8-G45)/365</f>
        <v>60.4986301369863</v>
      </c>
      <c r="V45" s="44">
        <f t="shared" ref="V45:V48" si="153">+($U$8-H45)/365</f>
        <v>28.687671232876713</v>
      </c>
      <c r="W45" s="45">
        <f>((E38*12)/12)</f>
        <v>722</v>
      </c>
      <c r="X45" s="46">
        <f>+W45*100%</f>
        <v>722</v>
      </c>
      <c r="Y45" s="46">
        <f>+X45*12</f>
        <v>8664</v>
      </c>
      <c r="Z45" s="46">
        <f>+X45</f>
        <v>722</v>
      </c>
      <c r="AA45" s="46">
        <v>450</v>
      </c>
      <c r="AB45" s="72">
        <f>SUM(Y45:AA45)</f>
        <v>9836</v>
      </c>
      <c r="AC45" s="65">
        <f t="shared" ref="AC45:AC48" si="154">+($AC$8-G45)/365</f>
        <v>65.501369863013693</v>
      </c>
      <c r="AD45" s="44">
        <f t="shared" ref="AD45:AD48" si="155">+($AC$8-H45)/365</f>
        <v>33.69041095890411</v>
      </c>
      <c r="AE45" s="45">
        <f>((E38*12)/12)</f>
        <v>722</v>
      </c>
      <c r="AF45" s="46">
        <f>+AE45*100%</f>
        <v>722</v>
      </c>
      <c r="AG45" s="46">
        <f>+AF45*12</f>
        <v>8664</v>
      </c>
      <c r="AH45" s="46">
        <f>+AF45</f>
        <v>722</v>
      </c>
      <c r="AI45" s="46">
        <v>450</v>
      </c>
      <c r="AJ45" s="50">
        <f>SUM(AG45:AI45)</f>
        <v>9836</v>
      </c>
      <c r="AK45" s="65">
        <f t="shared" ref="AK45:AK48" si="156">+($AK$8-G45)/365</f>
        <v>70.506849315068493</v>
      </c>
      <c r="AL45" s="44">
        <f t="shared" ref="AL45:AL48" si="157">+($AK$8-H45)/365</f>
        <v>38.695890410958903</v>
      </c>
      <c r="AM45" s="45">
        <f>((E38*12)/12)</f>
        <v>722</v>
      </c>
      <c r="AN45" s="46">
        <f>+AM45*100%</f>
        <v>722</v>
      </c>
      <c r="AO45" s="46">
        <f>+AN45*12</f>
        <v>8664</v>
      </c>
      <c r="AP45" s="46">
        <f>+AN45</f>
        <v>722</v>
      </c>
      <c r="AQ45" s="46">
        <v>450</v>
      </c>
      <c r="AR45" s="50">
        <f>SUM(AO45:AQ45)</f>
        <v>9836</v>
      </c>
    </row>
    <row r="46" spans="1:44" x14ac:dyDescent="0.25">
      <c r="A46" s="36">
        <v>1707006712</v>
      </c>
      <c r="B46" s="37" t="s">
        <v>34</v>
      </c>
      <c r="C46" s="37" t="s">
        <v>31</v>
      </c>
      <c r="D46" s="37" t="s">
        <v>33</v>
      </c>
      <c r="E46" s="38">
        <v>722</v>
      </c>
      <c r="F46" s="38">
        <v>0</v>
      </c>
      <c r="G46" s="39">
        <v>24491</v>
      </c>
      <c r="H46" s="40">
        <v>40760</v>
      </c>
      <c r="I46" s="49">
        <f t="shared" si="146"/>
        <v>56.986301369863014</v>
      </c>
      <c r="J46" s="48">
        <f t="shared" si="147"/>
        <v>12.413698630136986</v>
      </c>
      <c r="K46" s="49">
        <f t="shared" si="148"/>
        <v>61.991780821917807</v>
      </c>
      <c r="L46" s="48">
        <f t="shared" si="149"/>
        <v>17.419178082191781</v>
      </c>
      <c r="M46" s="49">
        <f t="shared" si="150"/>
        <v>66.9945205479452</v>
      </c>
      <c r="N46" s="54">
        <f t="shared" si="151"/>
        <v>22.421917808219177</v>
      </c>
      <c r="O46" s="45">
        <f t="shared" ref="O46:O47" si="158">((E39*12)/12)</f>
        <v>722</v>
      </c>
      <c r="P46" s="46">
        <f>+O46*100%</f>
        <v>722</v>
      </c>
      <c r="Q46" s="46">
        <f>+P46*12</f>
        <v>8664</v>
      </c>
      <c r="R46" s="46">
        <f>+P46</f>
        <v>722</v>
      </c>
      <c r="S46" s="46">
        <v>450</v>
      </c>
      <c r="T46" s="72">
        <f>SUM(Q46:S46)</f>
        <v>9836</v>
      </c>
      <c r="U46" s="49">
        <f t="shared" si="152"/>
        <v>71.9972602739726</v>
      </c>
      <c r="V46" s="44">
        <f t="shared" si="153"/>
        <v>27.424657534246574</v>
      </c>
      <c r="W46" s="45">
        <f t="shared" ref="W46:W47" si="159">((E39*12)/12)</f>
        <v>722</v>
      </c>
      <c r="X46" s="46">
        <f>+W46*100%</f>
        <v>722</v>
      </c>
      <c r="Y46" s="46">
        <f t="shared" ref="Y46:Y48" si="160">+X46*12</f>
        <v>8664</v>
      </c>
      <c r="Z46" s="46">
        <f t="shared" ref="Z46:Z48" si="161">+X46</f>
        <v>722</v>
      </c>
      <c r="AA46" s="46">
        <v>450</v>
      </c>
      <c r="AB46" s="72">
        <f t="shared" ref="AB46:AB48" si="162">SUM(Y46:AA46)</f>
        <v>9836</v>
      </c>
      <c r="AC46" s="65">
        <f t="shared" si="154"/>
        <v>77</v>
      </c>
      <c r="AD46" s="44">
        <f t="shared" si="155"/>
        <v>32.42739726027397</v>
      </c>
      <c r="AE46" s="45">
        <f t="shared" ref="AE46:AE47" si="163">((E39*12)/12)</f>
        <v>722</v>
      </c>
      <c r="AF46" s="46">
        <f>+AE46*100%</f>
        <v>722</v>
      </c>
      <c r="AG46" s="46">
        <f t="shared" ref="AG46:AG48" si="164">+AF46*12</f>
        <v>8664</v>
      </c>
      <c r="AH46" s="46">
        <f t="shared" ref="AH46:AH48" si="165">+AF46</f>
        <v>722</v>
      </c>
      <c r="AI46" s="46">
        <v>450</v>
      </c>
      <c r="AJ46" s="50">
        <f t="shared" ref="AJ46:AJ48" si="166">SUM(AG46:AI46)</f>
        <v>9836</v>
      </c>
      <c r="AK46" s="65">
        <f t="shared" si="156"/>
        <v>82.0054794520548</v>
      </c>
      <c r="AL46" s="44">
        <f t="shared" si="157"/>
        <v>37.43287671232877</v>
      </c>
      <c r="AM46" s="45">
        <f t="shared" ref="AM46:AM48" si="167">((E39*12)/12)</f>
        <v>722</v>
      </c>
      <c r="AN46" s="46">
        <f>+AM46*100%</f>
        <v>722</v>
      </c>
      <c r="AO46" s="46">
        <f t="shared" ref="AO46:AO48" si="168">+AN46*12</f>
        <v>8664</v>
      </c>
      <c r="AP46" s="46">
        <f t="shared" ref="AP46:AP48" si="169">+AN46</f>
        <v>722</v>
      </c>
      <c r="AQ46" s="46">
        <v>450</v>
      </c>
      <c r="AR46" s="50">
        <f t="shared" ref="AR46:AR48" si="170">SUM(AO46:AQ46)</f>
        <v>9836</v>
      </c>
    </row>
    <row r="47" spans="1:44" x14ac:dyDescent="0.25">
      <c r="A47" s="36">
        <v>1718983370</v>
      </c>
      <c r="B47" s="37" t="s">
        <v>35</v>
      </c>
      <c r="C47" s="37" t="s">
        <v>31</v>
      </c>
      <c r="D47" s="37" t="s">
        <v>33</v>
      </c>
      <c r="E47" s="38">
        <v>722</v>
      </c>
      <c r="F47" s="38">
        <v>0</v>
      </c>
      <c r="G47" s="39">
        <v>31190</v>
      </c>
      <c r="H47" s="40">
        <v>44809</v>
      </c>
      <c r="I47" s="49">
        <f t="shared" si="146"/>
        <v>38.632876712328766</v>
      </c>
      <c r="J47" s="48">
        <f t="shared" si="147"/>
        <v>1.3205479452054794</v>
      </c>
      <c r="K47" s="49">
        <f t="shared" si="148"/>
        <v>43.638356164383559</v>
      </c>
      <c r="L47" s="48">
        <f t="shared" si="149"/>
        <v>6.3260273972602743</v>
      </c>
      <c r="M47" s="49">
        <f t="shared" si="150"/>
        <v>48.641095890410959</v>
      </c>
      <c r="N47" s="43">
        <f t="shared" si="151"/>
        <v>11.328767123287671</v>
      </c>
      <c r="O47" s="45">
        <f t="shared" si="158"/>
        <v>722</v>
      </c>
      <c r="P47" s="38">
        <v>0</v>
      </c>
      <c r="Q47" s="38"/>
      <c r="R47" s="38"/>
      <c r="S47" s="38"/>
      <c r="T47" s="73"/>
      <c r="U47" s="49">
        <f t="shared" si="152"/>
        <v>53.643835616438359</v>
      </c>
      <c r="V47" s="44">
        <f t="shared" si="153"/>
        <v>16.331506849315069</v>
      </c>
      <c r="W47" s="45">
        <f t="shared" si="159"/>
        <v>722</v>
      </c>
      <c r="X47" s="38">
        <v>0</v>
      </c>
      <c r="Y47" s="46">
        <f t="shared" si="160"/>
        <v>0</v>
      </c>
      <c r="Z47" s="46">
        <f t="shared" si="161"/>
        <v>0</v>
      </c>
      <c r="AA47" s="46">
        <v>0</v>
      </c>
      <c r="AB47" s="72">
        <f t="shared" si="162"/>
        <v>0</v>
      </c>
      <c r="AC47" s="65">
        <f t="shared" si="154"/>
        <v>58.646575342465752</v>
      </c>
      <c r="AD47" s="44">
        <f t="shared" si="155"/>
        <v>21.334246575342465</v>
      </c>
      <c r="AE47" s="45">
        <f t="shared" si="163"/>
        <v>722</v>
      </c>
      <c r="AF47" s="46">
        <f>+AE47*100%</f>
        <v>722</v>
      </c>
      <c r="AG47" s="46">
        <f t="shared" si="164"/>
        <v>8664</v>
      </c>
      <c r="AH47" s="46">
        <f t="shared" si="165"/>
        <v>722</v>
      </c>
      <c r="AI47" s="46">
        <v>450</v>
      </c>
      <c r="AJ47" s="50">
        <f t="shared" si="166"/>
        <v>9836</v>
      </c>
      <c r="AK47" s="65">
        <f t="shared" si="156"/>
        <v>63.652054794520545</v>
      </c>
      <c r="AL47" s="44">
        <f t="shared" si="157"/>
        <v>26.339726027397262</v>
      </c>
      <c r="AM47" s="45">
        <f t="shared" si="167"/>
        <v>722</v>
      </c>
      <c r="AN47" s="46">
        <f>+AM47*100%</f>
        <v>722</v>
      </c>
      <c r="AO47" s="46">
        <f t="shared" si="168"/>
        <v>8664</v>
      </c>
      <c r="AP47" s="46">
        <f t="shared" si="169"/>
        <v>722</v>
      </c>
      <c r="AQ47" s="46">
        <v>450</v>
      </c>
      <c r="AR47" s="50">
        <f t="shared" si="170"/>
        <v>9836</v>
      </c>
    </row>
    <row r="48" spans="1:44" ht="13.5" thickBot="1" x14ac:dyDescent="0.3">
      <c r="A48" s="56">
        <v>1710715325</v>
      </c>
      <c r="B48" s="57" t="s">
        <v>53</v>
      </c>
      <c r="C48" s="57" t="s">
        <v>31</v>
      </c>
      <c r="D48" s="57" t="s">
        <v>33</v>
      </c>
      <c r="E48" s="58">
        <v>722</v>
      </c>
      <c r="F48" s="58">
        <v>0</v>
      </c>
      <c r="G48" s="59">
        <v>25452</v>
      </c>
      <c r="H48" s="61">
        <v>44973</v>
      </c>
      <c r="I48" s="51">
        <f t="shared" si="146"/>
        <v>54.353424657534248</v>
      </c>
      <c r="J48" s="63">
        <f t="shared" si="147"/>
        <v>0.87123287671232874</v>
      </c>
      <c r="K48" s="51">
        <f t="shared" si="148"/>
        <v>59.358904109589041</v>
      </c>
      <c r="L48" s="63">
        <f t="shared" si="149"/>
        <v>5.8767123287671232</v>
      </c>
      <c r="M48" s="51">
        <f t="shared" si="150"/>
        <v>64.361643835616434</v>
      </c>
      <c r="N48" s="52">
        <f t="shared" si="151"/>
        <v>10.87945205479452</v>
      </c>
      <c r="O48" s="53">
        <f>((E38*12)/12)</f>
        <v>722</v>
      </c>
      <c r="P48" s="58">
        <v>0</v>
      </c>
      <c r="Q48" s="58"/>
      <c r="R48" s="58"/>
      <c r="S48" s="58"/>
      <c r="T48" s="74"/>
      <c r="U48" s="51">
        <f t="shared" si="152"/>
        <v>69.364383561643834</v>
      </c>
      <c r="V48" s="64">
        <f t="shared" si="153"/>
        <v>15.882191780821918</v>
      </c>
      <c r="W48" s="53">
        <f>((E38*12)/12)</f>
        <v>722</v>
      </c>
      <c r="X48" s="58">
        <v>0</v>
      </c>
      <c r="Y48" s="70">
        <f t="shared" si="160"/>
        <v>0</v>
      </c>
      <c r="Z48" s="70">
        <f t="shared" si="161"/>
        <v>0</v>
      </c>
      <c r="AA48" s="70">
        <v>0</v>
      </c>
      <c r="AB48" s="79">
        <f t="shared" si="162"/>
        <v>0</v>
      </c>
      <c r="AC48" s="66">
        <f t="shared" si="154"/>
        <v>74.367123287671234</v>
      </c>
      <c r="AD48" s="64">
        <f t="shared" si="155"/>
        <v>20.884931506849316</v>
      </c>
      <c r="AE48" s="53">
        <f>((E38*12)/12)</f>
        <v>722</v>
      </c>
      <c r="AF48" s="70">
        <f>+AE48*100%</f>
        <v>722</v>
      </c>
      <c r="AG48" s="70">
        <f t="shared" si="164"/>
        <v>8664</v>
      </c>
      <c r="AH48" s="70">
        <f t="shared" si="165"/>
        <v>722</v>
      </c>
      <c r="AI48" s="70">
        <v>450</v>
      </c>
      <c r="AJ48" s="67">
        <f t="shared" si="166"/>
        <v>9836</v>
      </c>
      <c r="AK48" s="66">
        <f t="shared" si="156"/>
        <v>79.372602739726034</v>
      </c>
      <c r="AL48" s="64">
        <f t="shared" si="157"/>
        <v>25.890410958904109</v>
      </c>
      <c r="AM48" s="53">
        <f t="shared" si="167"/>
        <v>722</v>
      </c>
      <c r="AN48" s="70">
        <f>+AM48*100%</f>
        <v>722</v>
      </c>
      <c r="AO48" s="70">
        <f t="shared" si="168"/>
        <v>8664</v>
      </c>
      <c r="AP48" s="70">
        <f t="shared" si="169"/>
        <v>722</v>
      </c>
      <c r="AQ48" s="70">
        <v>450</v>
      </c>
      <c r="AR48" s="67">
        <f t="shared" si="170"/>
        <v>9836</v>
      </c>
    </row>
    <row r="49" spans="1:44" x14ac:dyDescent="0.25">
      <c r="A49" s="89"/>
      <c r="B49" s="89"/>
      <c r="C49" s="89"/>
      <c r="D49" s="89"/>
      <c r="E49" s="89"/>
      <c r="F49" s="89"/>
      <c r="G49" s="89"/>
      <c r="H49" s="89"/>
      <c r="I49" s="89"/>
      <c r="J49" s="89"/>
      <c r="K49" s="89"/>
      <c r="L49" s="89"/>
      <c r="M49" s="89"/>
      <c r="N49" s="89"/>
      <c r="O49" s="90"/>
      <c r="P49" s="91"/>
      <c r="Q49" s="91"/>
      <c r="R49" s="91"/>
      <c r="S49" s="91"/>
      <c r="T49" s="91">
        <f>SUM(T45:T48)</f>
        <v>19672</v>
      </c>
      <c r="U49" s="89"/>
      <c r="V49" s="89"/>
      <c r="W49" s="89"/>
      <c r="X49" s="91"/>
      <c r="Y49" s="91"/>
      <c r="Z49" s="91"/>
      <c r="AA49" s="91"/>
      <c r="AB49" s="91">
        <f>SUM(AB45:AB48)</f>
        <v>19672</v>
      </c>
      <c r="AC49" s="89"/>
      <c r="AD49" s="89"/>
      <c r="AE49" s="89"/>
      <c r="AF49" s="91"/>
      <c r="AG49" s="91"/>
      <c r="AH49" s="91"/>
      <c r="AI49" s="91"/>
      <c r="AJ49" s="91">
        <f>SUM(AJ45:AJ48)</f>
        <v>39344</v>
      </c>
      <c r="AK49" s="89"/>
      <c r="AL49" s="89"/>
      <c r="AM49" s="89"/>
      <c r="AN49" s="89"/>
      <c r="AO49" s="91"/>
      <c r="AP49" s="91"/>
      <c r="AQ49" s="91"/>
      <c r="AR49" s="91">
        <f>SUM(AR45:AR48)</f>
        <v>39344</v>
      </c>
    </row>
    <row r="50" spans="1:44" ht="13.5" thickBot="1" x14ac:dyDescent="0.3"/>
    <row r="51" spans="1:44" ht="23.25" customHeight="1" x14ac:dyDescent="0.25">
      <c r="A51" s="130" t="s">
        <v>75</v>
      </c>
      <c r="B51" s="131"/>
      <c r="C51" s="131"/>
      <c r="D51" s="136">
        <f ca="1">+TODAY()</f>
        <v>45020</v>
      </c>
      <c r="E51" s="136"/>
      <c r="F51" s="136"/>
      <c r="G51" s="137"/>
    </row>
    <row r="52" spans="1:44" ht="23.25" customHeight="1" x14ac:dyDescent="0.25">
      <c r="A52" s="132" t="s">
        <v>76</v>
      </c>
      <c r="B52" s="133"/>
      <c r="C52" s="133"/>
      <c r="D52" s="138" t="s">
        <v>77</v>
      </c>
      <c r="E52" s="138"/>
      <c r="F52" s="138"/>
      <c r="G52" s="139"/>
    </row>
    <row r="53" spans="1:44" ht="23.25" customHeight="1" thickBot="1" x14ac:dyDescent="0.3">
      <c r="A53" s="134" t="s">
        <v>78</v>
      </c>
      <c r="B53" s="135"/>
      <c r="C53" s="135"/>
      <c r="D53" s="140" t="s">
        <v>79</v>
      </c>
      <c r="E53" s="140"/>
      <c r="F53" s="140"/>
      <c r="G53" s="141"/>
    </row>
  </sheetData>
  <mergeCells count="83">
    <mergeCell ref="AM1:AR1"/>
    <mergeCell ref="A1:H1"/>
    <mergeCell ref="I1:J1"/>
    <mergeCell ref="K1:L1"/>
    <mergeCell ref="M1:N1"/>
    <mergeCell ref="O1:T1"/>
    <mergeCell ref="U1:V1"/>
    <mergeCell ref="W1:AB1"/>
    <mergeCell ref="AC1:AD1"/>
    <mergeCell ref="AE1:AJ1"/>
    <mergeCell ref="AK1:AL1"/>
    <mergeCell ref="AM8:AR8"/>
    <mergeCell ref="A8:H8"/>
    <mergeCell ref="I8:J8"/>
    <mergeCell ref="K8:L8"/>
    <mergeCell ref="M8:N8"/>
    <mergeCell ref="U8:V8"/>
    <mergeCell ref="AC8:AD8"/>
    <mergeCell ref="AK8:AL8"/>
    <mergeCell ref="O8:T8"/>
    <mergeCell ref="W8:AB8"/>
    <mergeCell ref="AE8:AJ8"/>
    <mergeCell ref="AK15:AL15"/>
    <mergeCell ref="A15:H15"/>
    <mergeCell ref="I15:J15"/>
    <mergeCell ref="K15:L15"/>
    <mergeCell ref="M15:N15"/>
    <mergeCell ref="O15:T15"/>
    <mergeCell ref="AM15:AR15"/>
    <mergeCell ref="A22:H22"/>
    <mergeCell ref="I22:J22"/>
    <mergeCell ref="K22:L22"/>
    <mergeCell ref="M22:N22"/>
    <mergeCell ref="O22:T22"/>
    <mergeCell ref="U22:V22"/>
    <mergeCell ref="W22:AB22"/>
    <mergeCell ref="AC22:AD22"/>
    <mergeCell ref="AE22:AJ22"/>
    <mergeCell ref="AK22:AL22"/>
    <mergeCell ref="AM22:AR22"/>
    <mergeCell ref="U15:V15"/>
    <mergeCell ref="W15:AB15"/>
    <mergeCell ref="AC15:AD15"/>
    <mergeCell ref="AE15:AJ15"/>
    <mergeCell ref="AE29:AJ29"/>
    <mergeCell ref="AK29:AL29"/>
    <mergeCell ref="A29:H29"/>
    <mergeCell ref="I29:J29"/>
    <mergeCell ref="K29:L29"/>
    <mergeCell ref="M29:N29"/>
    <mergeCell ref="O29:T29"/>
    <mergeCell ref="O43:T43"/>
    <mergeCell ref="AM29:AR29"/>
    <mergeCell ref="A36:H36"/>
    <mergeCell ref="I36:J36"/>
    <mergeCell ref="K36:L36"/>
    <mergeCell ref="M36:N36"/>
    <mergeCell ref="O36:T36"/>
    <mergeCell ref="U36:V36"/>
    <mergeCell ref="W36:AB36"/>
    <mergeCell ref="AC36:AD36"/>
    <mergeCell ref="AE36:AJ36"/>
    <mergeCell ref="AK36:AL36"/>
    <mergeCell ref="AM36:AR36"/>
    <mergeCell ref="U29:V29"/>
    <mergeCell ref="W29:AB29"/>
    <mergeCell ref="AC29:AD29"/>
    <mergeCell ref="AM43:AR43"/>
    <mergeCell ref="A51:C51"/>
    <mergeCell ref="A52:C52"/>
    <mergeCell ref="A53:C53"/>
    <mergeCell ref="D51:G51"/>
    <mergeCell ref="D52:G52"/>
    <mergeCell ref="D53:G53"/>
    <mergeCell ref="U43:V43"/>
    <mergeCell ref="W43:AB43"/>
    <mergeCell ref="AC43:AD43"/>
    <mergeCell ref="AE43:AJ43"/>
    <mergeCell ref="AK43:AL43"/>
    <mergeCell ref="A43:H43"/>
    <mergeCell ref="I43:J43"/>
    <mergeCell ref="K43:L43"/>
    <mergeCell ref="M43:N43"/>
  </mergeCells>
  <phoneticPr fontId="24" type="noConversion"/>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R123"/>
  <sheetViews>
    <sheetView showGridLines="0" topLeftCell="A4" workbookViewId="0">
      <selection activeCell="AJ17" sqref="AJ17"/>
    </sheetView>
  </sheetViews>
  <sheetFormatPr baseColWidth="10" defaultRowHeight="12.75" x14ac:dyDescent="0.25"/>
  <cols>
    <col min="1" max="1" width="11.140625" style="42" bestFit="1" customWidth="1"/>
    <col min="2" max="2" width="31.85546875" style="42" bestFit="1" customWidth="1"/>
    <col min="3" max="3" width="11.42578125" style="42"/>
    <col min="4" max="4" width="22.7109375" style="42" bestFit="1" customWidth="1"/>
    <col min="5" max="5" width="10.140625" style="42" customWidth="1"/>
    <col min="6" max="6" width="10.140625" style="42" hidden="1" customWidth="1"/>
    <col min="7" max="7" width="11.7109375" style="42" bestFit="1" customWidth="1"/>
    <col min="8" max="8" width="12.140625" style="42" bestFit="1" customWidth="1"/>
    <col min="9" max="9" width="12.140625" style="42" customWidth="1"/>
    <col min="10" max="10" width="11.5703125" style="42" bestFit="1" customWidth="1"/>
    <col min="11" max="11" width="11.5703125" style="42" customWidth="1"/>
    <col min="12" max="12" width="11.5703125" style="42" bestFit="1" customWidth="1"/>
    <col min="13" max="13" width="11.5703125" style="42" customWidth="1"/>
    <col min="14" max="14" width="11.5703125" style="42" bestFit="1" customWidth="1"/>
    <col min="15" max="21" width="11.5703125" style="42" customWidth="1"/>
    <col min="22" max="22" width="11.5703125" style="42" bestFit="1" customWidth="1"/>
    <col min="23" max="29" width="11.5703125" style="42" customWidth="1"/>
    <col min="30" max="30" width="11.5703125" style="42" bestFit="1" customWidth="1"/>
    <col min="31" max="37" width="11.5703125" style="42" customWidth="1"/>
    <col min="38" max="38" width="11.5703125" style="42" bestFit="1" customWidth="1"/>
    <col min="39" max="16384" width="11.42578125" style="42"/>
  </cols>
  <sheetData>
    <row r="1" spans="1:44" ht="35.1" customHeight="1" x14ac:dyDescent="0.25">
      <c r="A1" s="160" t="s">
        <v>65</v>
      </c>
      <c r="B1" s="161"/>
      <c r="C1" s="161"/>
      <c r="D1" s="161"/>
      <c r="E1" s="161"/>
      <c r="F1" s="161"/>
      <c r="G1" s="161"/>
      <c r="H1" s="161"/>
      <c r="I1" s="154">
        <v>45291</v>
      </c>
      <c r="J1" s="155"/>
      <c r="K1" s="154">
        <v>47118</v>
      </c>
      <c r="L1" s="155"/>
      <c r="M1" s="156">
        <v>48944</v>
      </c>
      <c r="N1" s="157"/>
      <c r="O1" s="158" t="s">
        <v>51</v>
      </c>
      <c r="P1" s="158"/>
      <c r="Q1" s="158"/>
      <c r="R1" s="158"/>
      <c r="S1" s="158"/>
      <c r="T1" s="162"/>
      <c r="U1" s="142">
        <v>50770</v>
      </c>
      <c r="V1" s="143"/>
      <c r="W1" s="144" t="s">
        <v>52</v>
      </c>
      <c r="X1" s="145"/>
      <c r="Y1" s="145"/>
      <c r="Z1" s="145"/>
      <c r="AA1" s="145"/>
      <c r="AB1" s="145"/>
      <c r="AC1" s="146">
        <v>52596</v>
      </c>
      <c r="AD1" s="147"/>
      <c r="AE1" s="148" t="s">
        <v>55</v>
      </c>
      <c r="AF1" s="148"/>
      <c r="AG1" s="148"/>
      <c r="AH1" s="148"/>
      <c r="AI1" s="148"/>
      <c r="AJ1" s="163"/>
      <c r="AK1" s="150">
        <v>54423</v>
      </c>
      <c r="AL1" s="151"/>
      <c r="AM1" s="127" t="s">
        <v>55</v>
      </c>
      <c r="AN1" s="128"/>
      <c r="AO1" s="128"/>
      <c r="AP1" s="128"/>
      <c r="AQ1" s="128"/>
      <c r="AR1" s="129"/>
    </row>
    <row r="2" spans="1:44" ht="90" customHeight="1" x14ac:dyDescent="0.25">
      <c r="A2" s="55" t="s">
        <v>26</v>
      </c>
      <c r="B2" s="41" t="s">
        <v>27</v>
      </c>
      <c r="C2" s="41" t="s">
        <v>28</v>
      </c>
      <c r="D2" s="41" t="s">
        <v>36</v>
      </c>
      <c r="E2" s="41" t="s">
        <v>37</v>
      </c>
      <c r="F2" s="41" t="s">
        <v>54</v>
      </c>
      <c r="G2" s="41" t="s">
        <v>29</v>
      </c>
      <c r="H2" s="60" t="s">
        <v>74</v>
      </c>
      <c r="I2" s="62" t="s">
        <v>44</v>
      </c>
      <c r="J2" s="47" t="s">
        <v>38</v>
      </c>
      <c r="K2" s="62" t="s">
        <v>45</v>
      </c>
      <c r="L2" s="47" t="s">
        <v>39</v>
      </c>
      <c r="M2" s="69" t="s">
        <v>46</v>
      </c>
      <c r="N2" s="68" t="s">
        <v>40</v>
      </c>
      <c r="O2" s="68" t="s">
        <v>50</v>
      </c>
      <c r="P2" s="68" t="s">
        <v>60</v>
      </c>
      <c r="Q2" s="68" t="s">
        <v>59</v>
      </c>
      <c r="R2" s="68" t="s">
        <v>57</v>
      </c>
      <c r="S2" s="68" t="s">
        <v>58</v>
      </c>
      <c r="T2" s="93" t="s">
        <v>56</v>
      </c>
      <c r="U2" s="76" t="s">
        <v>47</v>
      </c>
      <c r="V2" s="75" t="s">
        <v>41</v>
      </c>
      <c r="W2" s="75" t="s">
        <v>50</v>
      </c>
      <c r="X2" s="75" t="s">
        <v>60</v>
      </c>
      <c r="Y2" s="75" t="s">
        <v>59</v>
      </c>
      <c r="Z2" s="75" t="s">
        <v>57</v>
      </c>
      <c r="AA2" s="75" t="s">
        <v>58</v>
      </c>
      <c r="AB2" s="77" t="s">
        <v>56</v>
      </c>
      <c r="AC2" s="80" t="s">
        <v>48</v>
      </c>
      <c r="AD2" s="78" t="s">
        <v>42</v>
      </c>
      <c r="AE2" s="78" t="s">
        <v>50</v>
      </c>
      <c r="AF2" s="78" t="s">
        <v>60</v>
      </c>
      <c r="AG2" s="78" t="s">
        <v>59</v>
      </c>
      <c r="AH2" s="78" t="s">
        <v>57</v>
      </c>
      <c r="AI2" s="78" t="s">
        <v>58</v>
      </c>
      <c r="AJ2" s="81" t="s">
        <v>56</v>
      </c>
      <c r="AK2" s="83" t="s">
        <v>49</v>
      </c>
      <c r="AL2" s="82" t="s">
        <v>43</v>
      </c>
      <c r="AM2" s="82" t="s">
        <v>50</v>
      </c>
      <c r="AN2" s="82" t="s">
        <v>60</v>
      </c>
      <c r="AO2" s="82" t="s">
        <v>59</v>
      </c>
      <c r="AP2" s="82" t="s">
        <v>57</v>
      </c>
      <c r="AQ2" s="82" t="s">
        <v>58</v>
      </c>
      <c r="AR2" s="84" t="s">
        <v>56</v>
      </c>
    </row>
    <row r="3" spans="1:44" x14ac:dyDescent="0.25">
      <c r="A3" s="105">
        <v>1713765665</v>
      </c>
      <c r="B3" s="37" t="s">
        <v>82</v>
      </c>
      <c r="C3" s="37" t="s">
        <v>30</v>
      </c>
      <c r="D3" s="37" t="s">
        <v>83</v>
      </c>
      <c r="E3" s="38">
        <v>1900</v>
      </c>
      <c r="F3" s="38">
        <v>348.33</v>
      </c>
      <c r="G3" s="39">
        <v>28795</v>
      </c>
      <c r="H3" s="39">
        <v>40299</v>
      </c>
      <c r="I3" s="49">
        <f>+($I$18-G3)/365</f>
        <v>45.194520547945203</v>
      </c>
      <c r="J3" s="48">
        <f>+($I$18-H3)/365</f>
        <v>13.676712328767124</v>
      </c>
      <c r="K3" s="49">
        <f>+($K$18-G3)/365</f>
        <v>50.2</v>
      </c>
      <c r="L3" s="48">
        <f>+($K$18-H3)/365</f>
        <v>18.682191780821917</v>
      </c>
      <c r="M3" s="49">
        <f>+($M$18-G3)/365</f>
        <v>55.202739726027396</v>
      </c>
      <c r="N3" s="54">
        <f>+($M$18-H3)/365</f>
        <v>23.684931506849313</v>
      </c>
      <c r="O3" s="45">
        <f>((E3*12)/12)</f>
        <v>1900</v>
      </c>
      <c r="P3" s="46">
        <f>+O3*45%</f>
        <v>855</v>
      </c>
      <c r="Q3" s="46">
        <f>+P3*12</f>
        <v>10260</v>
      </c>
      <c r="R3" s="46">
        <f>+P3</f>
        <v>855</v>
      </c>
      <c r="S3" s="46">
        <v>450</v>
      </c>
      <c r="T3" s="50">
        <f>SUM(Q3:S3)</f>
        <v>11565</v>
      </c>
      <c r="U3" s="49">
        <f>+($U$18-G3)/365</f>
        <v>60.205479452054796</v>
      </c>
      <c r="V3" s="44">
        <f>+($U$18-H3)/365</f>
        <v>28.687671232876713</v>
      </c>
      <c r="W3" s="45">
        <f>((E3*12)/12)</f>
        <v>1900</v>
      </c>
      <c r="X3" s="46">
        <f>+W3*45%</f>
        <v>855</v>
      </c>
      <c r="Y3" s="46">
        <f>+X3*12</f>
        <v>10260</v>
      </c>
      <c r="Z3" s="46">
        <f>+X3</f>
        <v>855</v>
      </c>
      <c r="AA3" s="46">
        <v>450</v>
      </c>
      <c r="AB3" s="72">
        <f>SUM(Y3:AA3)</f>
        <v>11565</v>
      </c>
      <c r="AC3" s="65">
        <f>+($AC$18-G3)/365</f>
        <v>65.208219178082189</v>
      </c>
      <c r="AD3" s="44">
        <f>+($AC$18-H3)/365</f>
        <v>33.69041095890411</v>
      </c>
      <c r="AE3" s="45">
        <f>((E3*12)/12)</f>
        <v>1900</v>
      </c>
      <c r="AF3" s="46">
        <f>+AE3*45%</f>
        <v>855</v>
      </c>
      <c r="AG3" s="46">
        <f>+AF3*12</f>
        <v>10260</v>
      </c>
      <c r="AH3" s="46">
        <f>+AF3</f>
        <v>855</v>
      </c>
      <c r="AI3" s="46">
        <v>450</v>
      </c>
      <c r="AJ3" s="72">
        <f>SUM(AG3:AI3)</f>
        <v>11565</v>
      </c>
      <c r="AK3" s="65">
        <f>+($AK$18-G3)/365</f>
        <v>70.213698630136989</v>
      </c>
      <c r="AL3" s="44">
        <f>+($AK$18-H3)/365</f>
        <v>38.695890410958903</v>
      </c>
      <c r="AM3" s="45">
        <f>((E3*12)/12)</f>
        <v>1900</v>
      </c>
      <c r="AN3" s="46">
        <f>+AM3*45%</f>
        <v>855</v>
      </c>
      <c r="AO3" s="46">
        <f>+AN3*12</f>
        <v>10260</v>
      </c>
      <c r="AP3" s="46">
        <f>+AN3</f>
        <v>855</v>
      </c>
      <c r="AQ3" s="46">
        <v>450</v>
      </c>
      <c r="AR3" s="50">
        <f>SUM(AO3:AQ3)</f>
        <v>11565</v>
      </c>
    </row>
    <row r="4" spans="1:44" x14ac:dyDescent="0.25">
      <c r="A4" s="105">
        <v>201475449</v>
      </c>
      <c r="B4" s="37" t="s">
        <v>84</v>
      </c>
      <c r="C4" s="37" t="s">
        <v>30</v>
      </c>
      <c r="D4" s="37" t="s">
        <v>83</v>
      </c>
      <c r="E4" s="38">
        <v>2425</v>
      </c>
      <c r="F4" s="38">
        <v>355.79</v>
      </c>
      <c r="G4" s="39">
        <v>29795</v>
      </c>
      <c r="H4" s="39">
        <v>40299</v>
      </c>
      <c r="I4" s="49">
        <f t="shared" ref="I4:I16" si="0">+($I$18-G4)/365</f>
        <v>42.454794520547942</v>
      </c>
      <c r="J4" s="48">
        <f t="shared" ref="J4:J16" si="1">+($I$18-H4)/365</f>
        <v>13.676712328767124</v>
      </c>
      <c r="K4" s="49">
        <f t="shared" ref="K4:K16" si="2">+($K$18-G4)/365</f>
        <v>47.460273972602742</v>
      </c>
      <c r="L4" s="48">
        <f t="shared" ref="L4:L16" si="3">+($K$18-H4)/365</f>
        <v>18.682191780821917</v>
      </c>
      <c r="M4" s="49">
        <f t="shared" ref="M4:M16" si="4">+($M$18-G4)/365</f>
        <v>52.463013698630135</v>
      </c>
      <c r="N4" s="54">
        <f t="shared" ref="N4:N16" si="5">+($M$18-H4)/365</f>
        <v>23.684931506849313</v>
      </c>
      <c r="O4" s="45">
        <f t="shared" ref="O4:O16" si="6">((E4*12)/12)</f>
        <v>2425</v>
      </c>
      <c r="P4" s="46">
        <f t="shared" ref="P4:P16" si="7">+O4*45%</f>
        <v>1091.25</v>
      </c>
      <c r="Q4" s="46">
        <f t="shared" ref="Q4:Q16" si="8">+P4*12</f>
        <v>13095</v>
      </c>
      <c r="R4" s="46">
        <f t="shared" ref="R4:R16" si="9">+P4</f>
        <v>1091.25</v>
      </c>
      <c r="S4" s="46">
        <v>450</v>
      </c>
      <c r="T4" s="50">
        <f t="shared" ref="T4:T16" si="10">SUM(Q4:S4)</f>
        <v>14636.25</v>
      </c>
      <c r="U4" s="49">
        <f t="shared" ref="U4:U16" si="11">+($U$18-G4)/365</f>
        <v>57.465753424657535</v>
      </c>
      <c r="V4" s="44">
        <f t="shared" ref="V4:V16" si="12">+($U$18-H4)/365</f>
        <v>28.687671232876713</v>
      </c>
      <c r="W4" s="45">
        <f t="shared" ref="W4:W16" si="13">((E4*12)/12)</f>
        <v>2425</v>
      </c>
      <c r="X4" s="46">
        <f t="shared" ref="X4:X16" si="14">+W4*45%</f>
        <v>1091.25</v>
      </c>
      <c r="Y4" s="46">
        <f t="shared" ref="Y4:Y16" si="15">+X4*12</f>
        <v>13095</v>
      </c>
      <c r="Z4" s="46">
        <f t="shared" ref="Z4:Z16" si="16">+X4</f>
        <v>1091.25</v>
      </c>
      <c r="AA4" s="46">
        <v>450</v>
      </c>
      <c r="AB4" s="72">
        <f t="shared" ref="AB4:AB16" si="17">SUM(Y4:AA4)</f>
        <v>14636.25</v>
      </c>
      <c r="AC4" s="65">
        <f t="shared" ref="AC4:AC16" si="18">+($AC$18-G4)/365</f>
        <v>62.468493150684928</v>
      </c>
      <c r="AD4" s="44">
        <f t="shared" ref="AD4:AD16" si="19">+($AC$18-H4)/365</f>
        <v>33.69041095890411</v>
      </c>
      <c r="AE4" s="45">
        <f t="shared" ref="AE4:AE16" si="20">((E4*12)/12)</f>
        <v>2425</v>
      </c>
      <c r="AF4" s="46">
        <f t="shared" ref="AF4:AF16" si="21">+AE4*45%</f>
        <v>1091.25</v>
      </c>
      <c r="AG4" s="46">
        <f t="shared" ref="AG4:AG16" si="22">+AF4*12</f>
        <v>13095</v>
      </c>
      <c r="AH4" s="46">
        <f t="shared" ref="AH4:AH16" si="23">+AF4</f>
        <v>1091.25</v>
      </c>
      <c r="AI4" s="46">
        <v>450</v>
      </c>
      <c r="AJ4" s="72">
        <f t="shared" ref="AJ4:AJ16" si="24">SUM(AG4:AI4)</f>
        <v>14636.25</v>
      </c>
      <c r="AK4" s="65">
        <f t="shared" ref="AK4:AK16" si="25">+($AK$18-G4)/365</f>
        <v>67.473972602739721</v>
      </c>
      <c r="AL4" s="44">
        <f t="shared" ref="AL4:AL16" si="26">+($AK$18-H4)/365</f>
        <v>38.695890410958903</v>
      </c>
      <c r="AM4" s="45">
        <f t="shared" ref="AM4:AM16" si="27">((E4*12)/12)</f>
        <v>2425</v>
      </c>
      <c r="AN4" s="46">
        <f t="shared" ref="AN4:AN16" si="28">+AM4*45%</f>
        <v>1091.25</v>
      </c>
      <c r="AO4" s="46">
        <f t="shared" ref="AO4:AO16" si="29">+AN4*12</f>
        <v>13095</v>
      </c>
      <c r="AP4" s="46">
        <f t="shared" ref="AP4:AP16" si="30">+AN4</f>
        <v>1091.25</v>
      </c>
      <c r="AQ4" s="46">
        <v>450</v>
      </c>
      <c r="AR4" s="50">
        <f t="shared" ref="AR4:AR16" si="31">SUM(AO4:AQ4)</f>
        <v>14636.25</v>
      </c>
    </row>
    <row r="5" spans="1:44" x14ac:dyDescent="0.25">
      <c r="A5" s="105">
        <v>1711424075</v>
      </c>
      <c r="B5" s="37" t="s">
        <v>85</v>
      </c>
      <c r="C5" s="37" t="s">
        <v>31</v>
      </c>
      <c r="D5" s="37" t="s">
        <v>83</v>
      </c>
      <c r="E5" s="38">
        <v>2134</v>
      </c>
      <c r="F5" s="38">
        <v>160.05000000000001</v>
      </c>
      <c r="G5" s="39">
        <v>26998</v>
      </c>
      <c r="H5" s="39">
        <v>40391</v>
      </c>
      <c r="I5" s="49">
        <f t="shared" si="0"/>
        <v>50.11780821917808</v>
      </c>
      <c r="J5" s="48">
        <f t="shared" si="1"/>
        <v>13.424657534246576</v>
      </c>
      <c r="K5" s="49">
        <f t="shared" si="2"/>
        <v>55.123287671232873</v>
      </c>
      <c r="L5" s="48">
        <f t="shared" si="3"/>
        <v>18.43013698630137</v>
      </c>
      <c r="M5" s="49">
        <f t="shared" si="4"/>
        <v>60.126027397260273</v>
      </c>
      <c r="N5" s="54">
        <f t="shared" si="5"/>
        <v>23.432876712328767</v>
      </c>
      <c r="O5" s="45">
        <f t="shared" si="6"/>
        <v>2134</v>
      </c>
      <c r="P5" s="46">
        <f t="shared" si="7"/>
        <v>960.30000000000007</v>
      </c>
      <c r="Q5" s="46">
        <f t="shared" si="8"/>
        <v>11523.6</v>
      </c>
      <c r="R5" s="46">
        <f t="shared" si="9"/>
        <v>960.30000000000007</v>
      </c>
      <c r="S5" s="46">
        <v>450</v>
      </c>
      <c r="T5" s="50">
        <f t="shared" si="10"/>
        <v>12933.9</v>
      </c>
      <c r="U5" s="49">
        <f t="shared" si="11"/>
        <v>65.128767123287673</v>
      </c>
      <c r="V5" s="44">
        <f t="shared" si="12"/>
        <v>28.435616438356163</v>
      </c>
      <c r="W5" s="45">
        <f t="shared" si="13"/>
        <v>2134</v>
      </c>
      <c r="X5" s="46">
        <f t="shared" si="14"/>
        <v>960.30000000000007</v>
      </c>
      <c r="Y5" s="46">
        <f t="shared" si="15"/>
        <v>11523.6</v>
      </c>
      <c r="Z5" s="46">
        <f t="shared" si="16"/>
        <v>960.30000000000007</v>
      </c>
      <c r="AA5" s="46">
        <v>450</v>
      </c>
      <c r="AB5" s="72">
        <f t="shared" si="17"/>
        <v>12933.9</v>
      </c>
      <c r="AC5" s="65">
        <f t="shared" si="18"/>
        <v>70.131506849315073</v>
      </c>
      <c r="AD5" s="44">
        <f t="shared" si="19"/>
        <v>33.438356164383563</v>
      </c>
      <c r="AE5" s="45">
        <f t="shared" si="20"/>
        <v>2134</v>
      </c>
      <c r="AF5" s="46">
        <f t="shared" si="21"/>
        <v>960.30000000000007</v>
      </c>
      <c r="AG5" s="46">
        <f t="shared" si="22"/>
        <v>11523.6</v>
      </c>
      <c r="AH5" s="46">
        <f t="shared" si="23"/>
        <v>960.30000000000007</v>
      </c>
      <c r="AI5" s="46">
        <v>450</v>
      </c>
      <c r="AJ5" s="72">
        <f t="shared" si="24"/>
        <v>12933.9</v>
      </c>
      <c r="AK5" s="65">
        <f t="shared" si="25"/>
        <v>75.136986301369859</v>
      </c>
      <c r="AL5" s="44">
        <f t="shared" si="26"/>
        <v>38.443835616438356</v>
      </c>
      <c r="AM5" s="45">
        <f t="shared" si="27"/>
        <v>2134</v>
      </c>
      <c r="AN5" s="46">
        <f t="shared" si="28"/>
        <v>960.30000000000007</v>
      </c>
      <c r="AO5" s="46">
        <f t="shared" si="29"/>
        <v>11523.6</v>
      </c>
      <c r="AP5" s="46">
        <f t="shared" si="30"/>
        <v>960.30000000000007</v>
      </c>
      <c r="AQ5" s="46">
        <v>450</v>
      </c>
      <c r="AR5" s="50">
        <f t="shared" si="31"/>
        <v>12933.9</v>
      </c>
    </row>
    <row r="6" spans="1:44" x14ac:dyDescent="0.25">
      <c r="A6" s="105">
        <v>1707980478</v>
      </c>
      <c r="B6" s="37" t="s">
        <v>86</v>
      </c>
      <c r="C6" s="37" t="s">
        <v>31</v>
      </c>
      <c r="D6" s="37" t="s">
        <v>83</v>
      </c>
      <c r="E6" s="38">
        <v>917</v>
      </c>
      <c r="F6" s="38">
        <v>2131.3100000000004</v>
      </c>
      <c r="G6" s="39">
        <v>24080</v>
      </c>
      <c r="H6" s="39">
        <v>40299</v>
      </c>
      <c r="I6" s="49">
        <f t="shared" si="0"/>
        <v>58.112328767123287</v>
      </c>
      <c r="J6" s="48">
        <f t="shared" si="1"/>
        <v>13.676712328767124</v>
      </c>
      <c r="K6" s="49">
        <f t="shared" si="2"/>
        <v>63.11780821917808</v>
      </c>
      <c r="L6" s="48">
        <f t="shared" si="3"/>
        <v>18.682191780821917</v>
      </c>
      <c r="M6" s="49">
        <f t="shared" si="4"/>
        <v>68.120547945205473</v>
      </c>
      <c r="N6" s="54">
        <f t="shared" si="5"/>
        <v>23.684931506849313</v>
      </c>
      <c r="O6" s="45">
        <f t="shared" si="6"/>
        <v>917</v>
      </c>
      <c r="P6" s="46">
        <f t="shared" si="7"/>
        <v>412.65000000000003</v>
      </c>
      <c r="Q6" s="46">
        <f t="shared" si="8"/>
        <v>4951.8</v>
      </c>
      <c r="R6" s="46">
        <f t="shared" si="9"/>
        <v>412.65000000000003</v>
      </c>
      <c r="S6" s="46">
        <v>450</v>
      </c>
      <c r="T6" s="50">
        <f t="shared" si="10"/>
        <v>5814.45</v>
      </c>
      <c r="U6" s="49">
        <f t="shared" si="11"/>
        <v>73.123287671232873</v>
      </c>
      <c r="V6" s="44">
        <f t="shared" si="12"/>
        <v>28.687671232876713</v>
      </c>
      <c r="W6" s="45">
        <f t="shared" si="13"/>
        <v>917</v>
      </c>
      <c r="X6" s="46">
        <f t="shared" si="14"/>
        <v>412.65000000000003</v>
      </c>
      <c r="Y6" s="46">
        <f t="shared" si="15"/>
        <v>4951.8</v>
      </c>
      <c r="Z6" s="46">
        <f t="shared" si="16"/>
        <v>412.65000000000003</v>
      </c>
      <c r="AA6" s="46">
        <v>450</v>
      </c>
      <c r="AB6" s="72">
        <f t="shared" si="17"/>
        <v>5814.45</v>
      </c>
      <c r="AC6" s="65">
        <f t="shared" si="18"/>
        <v>78.126027397260273</v>
      </c>
      <c r="AD6" s="44">
        <f t="shared" si="19"/>
        <v>33.69041095890411</v>
      </c>
      <c r="AE6" s="45">
        <f t="shared" si="20"/>
        <v>917</v>
      </c>
      <c r="AF6" s="46">
        <f t="shared" si="21"/>
        <v>412.65000000000003</v>
      </c>
      <c r="AG6" s="46">
        <f t="shared" si="22"/>
        <v>4951.8</v>
      </c>
      <c r="AH6" s="46">
        <f t="shared" si="23"/>
        <v>412.65000000000003</v>
      </c>
      <c r="AI6" s="46">
        <v>450</v>
      </c>
      <c r="AJ6" s="72">
        <f t="shared" si="24"/>
        <v>5814.45</v>
      </c>
      <c r="AK6" s="65">
        <f t="shared" si="25"/>
        <v>83.131506849315073</v>
      </c>
      <c r="AL6" s="44">
        <f t="shared" si="26"/>
        <v>38.695890410958903</v>
      </c>
      <c r="AM6" s="45">
        <f t="shared" si="27"/>
        <v>917</v>
      </c>
      <c r="AN6" s="46">
        <f t="shared" si="28"/>
        <v>412.65000000000003</v>
      </c>
      <c r="AO6" s="46">
        <f t="shared" si="29"/>
        <v>4951.8</v>
      </c>
      <c r="AP6" s="46">
        <f t="shared" si="30"/>
        <v>412.65000000000003</v>
      </c>
      <c r="AQ6" s="46">
        <v>450</v>
      </c>
      <c r="AR6" s="50">
        <f t="shared" si="31"/>
        <v>5814.45</v>
      </c>
    </row>
    <row r="7" spans="1:44" x14ac:dyDescent="0.25">
      <c r="A7" s="105">
        <v>1715380299</v>
      </c>
      <c r="B7" s="37" t="s">
        <v>87</v>
      </c>
      <c r="C7" s="37" t="s">
        <v>30</v>
      </c>
      <c r="D7" s="37" t="s">
        <v>83</v>
      </c>
      <c r="E7" s="38">
        <v>917</v>
      </c>
      <c r="F7" s="38">
        <v>98.044166666666669</v>
      </c>
      <c r="G7" s="39">
        <v>29273</v>
      </c>
      <c r="H7" s="39">
        <v>40578</v>
      </c>
      <c r="I7" s="49">
        <f t="shared" si="0"/>
        <v>43.884931506849313</v>
      </c>
      <c r="J7" s="48">
        <f t="shared" si="1"/>
        <v>12.912328767123288</v>
      </c>
      <c r="K7" s="49">
        <f t="shared" si="2"/>
        <v>48.890410958904113</v>
      </c>
      <c r="L7" s="48">
        <f t="shared" si="3"/>
        <v>17.917808219178081</v>
      </c>
      <c r="M7" s="49">
        <f t="shared" si="4"/>
        <v>53.893150684931506</v>
      </c>
      <c r="N7" s="54">
        <f t="shared" si="5"/>
        <v>22.920547945205481</v>
      </c>
      <c r="O7" s="45">
        <f t="shared" si="6"/>
        <v>917</v>
      </c>
      <c r="P7" s="46">
        <f t="shared" si="7"/>
        <v>412.65000000000003</v>
      </c>
      <c r="Q7" s="46">
        <f t="shared" si="8"/>
        <v>4951.8</v>
      </c>
      <c r="R7" s="46">
        <f t="shared" si="9"/>
        <v>412.65000000000003</v>
      </c>
      <c r="S7" s="46">
        <v>450</v>
      </c>
      <c r="T7" s="50">
        <f t="shared" si="10"/>
        <v>5814.45</v>
      </c>
      <c r="U7" s="49">
        <f t="shared" si="11"/>
        <v>58.895890410958906</v>
      </c>
      <c r="V7" s="44">
        <f t="shared" si="12"/>
        <v>27.923287671232877</v>
      </c>
      <c r="W7" s="45">
        <f t="shared" si="13"/>
        <v>917</v>
      </c>
      <c r="X7" s="46">
        <f t="shared" si="14"/>
        <v>412.65000000000003</v>
      </c>
      <c r="Y7" s="46">
        <f t="shared" si="15"/>
        <v>4951.8</v>
      </c>
      <c r="Z7" s="46">
        <f t="shared" si="16"/>
        <v>412.65000000000003</v>
      </c>
      <c r="AA7" s="46">
        <v>450</v>
      </c>
      <c r="AB7" s="72">
        <f t="shared" si="17"/>
        <v>5814.45</v>
      </c>
      <c r="AC7" s="65">
        <f t="shared" si="18"/>
        <v>63.898630136986299</v>
      </c>
      <c r="AD7" s="44">
        <f t="shared" si="19"/>
        <v>32.926027397260277</v>
      </c>
      <c r="AE7" s="45">
        <f t="shared" si="20"/>
        <v>917</v>
      </c>
      <c r="AF7" s="46">
        <f t="shared" si="21"/>
        <v>412.65000000000003</v>
      </c>
      <c r="AG7" s="46">
        <f t="shared" si="22"/>
        <v>4951.8</v>
      </c>
      <c r="AH7" s="46">
        <f t="shared" si="23"/>
        <v>412.65000000000003</v>
      </c>
      <c r="AI7" s="46">
        <v>450</v>
      </c>
      <c r="AJ7" s="72">
        <f t="shared" si="24"/>
        <v>5814.45</v>
      </c>
      <c r="AK7" s="65">
        <f t="shared" si="25"/>
        <v>68.904109589041099</v>
      </c>
      <c r="AL7" s="44">
        <f t="shared" si="26"/>
        <v>37.93150684931507</v>
      </c>
      <c r="AM7" s="45">
        <f t="shared" si="27"/>
        <v>917</v>
      </c>
      <c r="AN7" s="46">
        <f t="shared" si="28"/>
        <v>412.65000000000003</v>
      </c>
      <c r="AO7" s="46">
        <f t="shared" si="29"/>
        <v>4951.8</v>
      </c>
      <c r="AP7" s="46">
        <f t="shared" si="30"/>
        <v>412.65000000000003</v>
      </c>
      <c r="AQ7" s="46">
        <v>450</v>
      </c>
      <c r="AR7" s="50">
        <f t="shared" si="31"/>
        <v>5814.45</v>
      </c>
    </row>
    <row r="8" spans="1:44" x14ac:dyDescent="0.25">
      <c r="A8" s="105">
        <v>1715814651</v>
      </c>
      <c r="B8" s="37" t="s">
        <v>88</v>
      </c>
      <c r="C8" s="37" t="s">
        <v>31</v>
      </c>
      <c r="D8" s="37" t="s">
        <v>83</v>
      </c>
      <c r="E8" s="38">
        <v>1312</v>
      </c>
      <c r="F8" s="38">
        <v>87.463333333333338</v>
      </c>
      <c r="G8" s="39">
        <v>30782</v>
      </c>
      <c r="H8" s="39">
        <v>40544</v>
      </c>
      <c r="I8" s="49">
        <f t="shared" si="0"/>
        <v>39.750684931506846</v>
      </c>
      <c r="J8" s="48">
        <f t="shared" si="1"/>
        <v>13.005479452054795</v>
      </c>
      <c r="K8" s="49">
        <f t="shared" si="2"/>
        <v>44.756164383561647</v>
      </c>
      <c r="L8" s="48">
        <f t="shared" si="3"/>
        <v>18.010958904109589</v>
      </c>
      <c r="M8" s="49">
        <f t="shared" si="4"/>
        <v>49.758904109589039</v>
      </c>
      <c r="N8" s="54">
        <f t="shared" si="5"/>
        <v>23.013698630136986</v>
      </c>
      <c r="O8" s="45">
        <f t="shared" si="6"/>
        <v>1312</v>
      </c>
      <c r="P8" s="46">
        <f t="shared" si="7"/>
        <v>590.4</v>
      </c>
      <c r="Q8" s="46">
        <f t="shared" si="8"/>
        <v>7084.7999999999993</v>
      </c>
      <c r="R8" s="46">
        <f t="shared" si="9"/>
        <v>590.4</v>
      </c>
      <c r="S8" s="46">
        <v>450</v>
      </c>
      <c r="T8" s="50">
        <f t="shared" si="10"/>
        <v>8125.1999999999989</v>
      </c>
      <c r="U8" s="49">
        <f t="shared" si="11"/>
        <v>54.761643835616439</v>
      </c>
      <c r="V8" s="44">
        <f t="shared" si="12"/>
        <v>28.016438356164382</v>
      </c>
      <c r="W8" s="45">
        <f t="shared" si="13"/>
        <v>1312</v>
      </c>
      <c r="X8" s="46">
        <f t="shared" si="14"/>
        <v>590.4</v>
      </c>
      <c r="Y8" s="46">
        <f t="shared" si="15"/>
        <v>7084.7999999999993</v>
      </c>
      <c r="Z8" s="46">
        <f t="shared" si="16"/>
        <v>590.4</v>
      </c>
      <c r="AA8" s="46">
        <v>450</v>
      </c>
      <c r="AB8" s="72">
        <f t="shared" si="17"/>
        <v>8125.1999999999989</v>
      </c>
      <c r="AC8" s="65">
        <f t="shared" si="18"/>
        <v>59.764383561643832</v>
      </c>
      <c r="AD8" s="44">
        <f t="shared" si="19"/>
        <v>33.019178082191779</v>
      </c>
      <c r="AE8" s="45">
        <f t="shared" si="20"/>
        <v>1312</v>
      </c>
      <c r="AF8" s="46">
        <f t="shared" si="21"/>
        <v>590.4</v>
      </c>
      <c r="AG8" s="46">
        <f t="shared" si="22"/>
        <v>7084.7999999999993</v>
      </c>
      <c r="AH8" s="46">
        <f t="shared" si="23"/>
        <v>590.4</v>
      </c>
      <c r="AI8" s="46">
        <v>450</v>
      </c>
      <c r="AJ8" s="72">
        <f t="shared" si="24"/>
        <v>8125.1999999999989</v>
      </c>
      <c r="AK8" s="65">
        <f t="shared" si="25"/>
        <v>64.769863013698625</v>
      </c>
      <c r="AL8" s="44">
        <f t="shared" si="26"/>
        <v>38.024657534246572</v>
      </c>
      <c r="AM8" s="45">
        <f t="shared" si="27"/>
        <v>1312</v>
      </c>
      <c r="AN8" s="46">
        <f t="shared" si="28"/>
        <v>590.4</v>
      </c>
      <c r="AO8" s="46">
        <f t="shared" si="29"/>
        <v>7084.7999999999993</v>
      </c>
      <c r="AP8" s="46">
        <f t="shared" si="30"/>
        <v>590.4</v>
      </c>
      <c r="AQ8" s="46">
        <v>450</v>
      </c>
      <c r="AR8" s="50">
        <f t="shared" si="31"/>
        <v>8125.1999999999989</v>
      </c>
    </row>
    <row r="9" spans="1:44" x14ac:dyDescent="0.25">
      <c r="A9" s="105">
        <v>1715708903</v>
      </c>
      <c r="B9" s="37" t="s">
        <v>89</v>
      </c>
      <c r="C9" s="37" t="s">
        <v>30</v>
      </c>
      <c r="D9" s="37" t="s">
        <v>83</v>
      </c>
      <c r="E9" s="38">
        <v>1312</v>
      </c>
      <c r="F9" s="38">
        <v>150.33333333333334</v>
      </c>
      <c r="G9" s="39">
        <v>29607</v>
      </c>
      <c r="H9" s="39">
        <v>40940</v>
      </c>
      <c r="I9" s="49">
        <f t="shared" si="0"/>
        <v>42.969863013698628</v>
      </c>
      <c r="J9" s="48">
        <f t="shared" si="1"/>
        <v>11.920547945205479</v>
      </c>
      <c r="K9" s="49">
        <f t="shared" si="2"/>
        <v>47.975342465753428</v>
      </c>
      <c r="L9" s="48">
        <f t="shared" si="3"/>
        <v>16.926027397260274</v>
      </c>
      <c r="M9" s="49">
        <f t="shared" si="4"/>
        <v>52.978082191780821</v>
      </c>
      <c r="N9" s="54">
        <f t="shared" si="5"/>
        <v>21.92876712328767</v>
      </c>
      <c r="O9" s="45">
        <f t="shared" si="6"/>
        <v>1312</v>
      </c>
      <c r="P9" s="46">
        <f t="shared" si="7"/>
        <v>590.4</v>
      </c>
      <c r="Q9" s="46">
        <f t="shared" si="8"/>
        <v>7084.7999999999993</v>
      </c>
      <c r="R9" s="46">
        <f t="shared" si="9"/>
        <v>590.4</v>
      </c>
      <c r="S9" s="46">
        <v>450</v>
      </c>
      <c r="T9" s="50">
        <f t="shared" si="10"/>
        <v>8125.1999999999989</v>
      </c>
      <c r="U9" s="49">
        <f t="shared" si="11"/>
        <v>57.980821917808221</v>
      </c>
      <c r="V9" s="44">
        <f t="shared" si="12"/>
        <v>26.931506849315067</v>
      </c>
      <c r="W9" s="45">
        <f t="shared" si="13"/>
        <v>1312</v>
      </c>
      <c r="X9" s="46">
        <f t="shared" si="14"/>
        <v>590.4</v>
      </c>
      <c r="Y9" s="46">
        <f t="shared" si="15"/>
        <v>7084.7999999999993</v>
      </c>
      <c r="Z9" s="46">
        <f t="shared" si="16"/>
        <v>590.4</v>
      </c>
      <c r="AA9" s="46">
        <v>450</v>
      </c>
      <c r="AB9" s="72">
        <f t="shared" si="17"/>
        <v>8125.1999999999989</v>
      </c>
      <c r="AC9" s="65">
        <f t="shared" si="18"/>
        <v>62.983561643835614</v>
      </c>
      <c r="AD9" s="44">
        <f t="shared" si="19"/>
        <v>31.934246575342467</v>
      </c>
      <c r="AE9" s="45">
        <f t="shared" si="20"/>
        <v>1312</v>
      </c>
      <c r="AF9" s="46">
        <f t="shared" si="21"/>
        <v>590.4</v>
      </c>
      <c r="AG9" s="46">
        <f t="shared" si="22"/>
        <v>7084.7999999999993</v>
      </c>
      <c r="AH9" s="46">
        <f t="shared" si="23"/>
        <v>590.4</v>
      </c>
      <c r="AI9" s="46">
        <v>450</v>
      </c>
      <c r="AJ9" s="72">
        <f t="shared" si="24"/>
        <v>8125.1999999999989</v>
      </c>
      <c r="AK9" s="65">
        <f t="shared" si="25"/>
        <v>67.989041095890414</v>
      </c>
      <c r="AL9" s="44">
        <f t="shared" si="26"/>
        <v>36.939726027397263</v>
      </c>
      <c r="AM9" s="45">
        <f t="shared" si="27"/>
        <v>1312</v>
      </c>
      <c r="AN9" s="46">
        <f t="shared" si="28"/>
        <v>590.4</v>
      </c>
      <c r="AO9" s="46">
        <f t="shared" si="29"/>
        <v>7084.7999999999993</v>
      </c>
      <c r="AP9" s="46">
        <f t="shared" si="30"/>
        <v>590.4</v>
      </c>
      <c r="AQ9" s="46">
        <v>450</v>
      </c>
      <c r="AR9" s="50">
        <f t="shared" si="31"/>
        <v>8125.1999999999989</v>
      </c>
    </row>
    <row r="10" spans="1:44" x14ac:dyDescent="0.25">
      <c r="A10" s="105">
        <v>1721434221</v>
      </c>
      <c r="B10" s="37" t="s">
        <v>90</v>
      </c>
      <c r="C10" s="37" t="s">
        <v>30</v>
      </c>
      <c r="D10" s="37" t="s">
        <v>83</v>
      </c>
      <c r="E10" s="38">
        <v>1761</v>
      </c>
      <c r="F10" s="38">
        <v>961.12000000000012</v>
      </c>
      <c r="G10" s="39">
        <v>31561</v>
      </c>
      <c r="H10" s="39">
        <v>41306</v>
      </c>
      <c r="I10" s="49">
        <f t="shared" si="0"/>
        <v>37.61643835616438</v>
      </c>
      <c r="J10" s="48">
        <f t="shared" si="1"/>
        <v>10.917808219178083</v>
      </c>
      <c r="K10" s="49">
        <f t="shared" si="2"/>
        <v>42.62191780821918</v>
      </c>
      <c r="L10" s="48">
        <f t="shared" si="3"/>
        <v>15.923287671232877</v>
      </c>
      <c r="M10" s="49">
        <f t="shared" si="4"/>
        <v>47.624657534246573</v>
      </c>
      <c r="N10" s="54">
        <f t="shared" si="5"/>
        <v>20.926027397260274</v>
      </c>
      <c r="O10" s="45">
        <f t="shared" si="6"/>
        <v>1761</v>
      </c>
      <c r="P10" s="46">
        <f t="shared" si="7"/>
        <v>792.45</v>
      </c>
      <c r="Q10" s="46">
        <f t="shared" si="8"/>
        <v>9509.4000000000015</v>
      </c>
      <c r="R10" s="46">
        <f t="shared" si="9"/>
        <v>792.45</v>
      </c>
      <c r="S10" s="46">
        <v>450</v>
      </c>
      <c r="T10" s="50">
        <f t="shared" si="10"/>
        <v>10751.850000000002</v>
      </c>
      <c r="U10" s="49">
        <f t="shared" si="11"/>
        <v>52.627397260273973</v>
      </c>
      <c r="V10" s="44">
        <f t="shared" si="12"/>
        <v>25.92876712328767</v>
      </c>
      <c r="W10" s="45">
        <f t="shared" si="13"/>
        <v>1761</v>
      </c>
      <c r="X10" s="46">
        <f t="shared" si="14"/>
        <v>792.45</v>
      </c>
      <c r="Y10" s="46">
        <f t="shared" si="15"/>
        <v>9509.4000000000015</v>
      </c>
      <c r="Z10" s="46">
        <f t="shared" si="16"/>
        <v>792.45</v>
      </c>
      <c r="AA10" s="46">
        <v>450</v>
      </c>
      <c r="AB10" s="72">
        <f t="shared" si="17"/>
        <v>10751.850000000002</v>
      </c>
      <c r="AC10" s="65">
        <f t="shared" si="18"/>
        <v>57.630136986301373</v>
      </c>
      <c r="AD10" s="44">
        <f t="shared" si="19"/>
        <v>30.931506849315067</v>
      </c>
      <c r="AE10" s="45">
        <f t="shared" si="20"/>
        <v>1761</v>
      </c>
      <c r="AF10" s="46">
        <f t="shared" si="21"/>
        <v>792.45</v>
      </c>
      <c r="AG10" s="46">
        <f t="shared" si="22"/>
        <v>9509.4000000000015</v>
      </c>
      <c r="AH10" s="46">
        <f t="shared" si="23"/>
        <v>792.45</v>
      </c>
      <c r="AI10" s="46">
        <v>450</v>
      </c>
      <c r="AJ10" s="72">
        <f t="shared" si="24"/>
        <v>10751.850000000002</v>
      </c>
      <c r="AK10" s="65">
        <f t="shared" si="25"/>
        <v>62.635616438356166</v>
      </c>
      <c r="AL10" s="44">
        <f t="shared" si="26"/>
        <v>35.936986301369863</v>
      </c>
      <c r="AM10" s="45">
        <f t="shared" si="27"/>
        <v>1761</v>
      </c>
      <c r="AN10" s="46">
        <f t="shared" si="28"/>
        <v>792.45</v>
      </c>
      <c r="AO10" s="46">
        <f t="shared" si="29"/>
        <v>9509.4000000000015</v>
      </c>
      <c r="AP10" s="46">
        <f t="shared" si="30"/>
        <v>792.45</v>
      </c>
      <c r="AQ10" s="46">
        <v>450</v>
      </c>
      <c r="AR10" s="50">
        <f t="shared" si="31"/>
        <v>10751.850000000002</v>
      </c>
    </row>
    <row r="11" spans="1:44" x14ac:dyDescent="0.25">
      <c r="A11" s="105">
        <v>1710696566</v>
      </c>
      <c r="B11" s="37" t="s">
        <v>91</v>
      </c>
      <c r="C11" s="37" t="s">
        <v>30</v>
      </c>
      <c r="D11" s="37" t="s">
        <v>83</v>
      </c>
      <c r="E11" s="38">
        <v>1001</v>
      </c>
      <c r="F11" s="38">
        <v>343.57260416666668</v>
      </c>
      <c r="G11" s="39">
        <v>25428</v>
      </c>
      <c r="H11" s="39">
        <v>40924</v>
      </c>
      <c r="I11" s="49">
        <f t="shared" si="0"/>
        <v>54.419178082191777</v>
      </c>
      <c r="J11" s="48">
        <f t="shared" si="1"/>
        <v>11.964383561643835</v>
      </c>
      <c r="K11" s="49">
        <f t="shared" si="2"/>
        <v>59.424657534246577</v>
      </c>
      <c r="L11" s="48">
        <f t="shared" si="3"/>
        <v>16.969863013698632</v>
      </c>
      <c r="M11" s="49">
        <f t="shared" si="4"/>
        <v>64.427397260273978</v>
      </c>
      <c r="N11" s="54">
        <f t="shared" si="5"/>
        <v>21.972602739726028</v>
      </c>
      <c r="O11" s="45">
        <f t="shared" si="6"/>
        <v>1001</v>
      </c>
      <c r="P11" s="46">
        <f t="shared" si="7"/>
        <v>450.45</v>
      </c>
      <c r="Q11" s="46">
        <f t="shared" si="8"/>
        <v>5405.4</v>
      </c>
      <c r="R11" s="46">
        <f t="shared" si="9"/>
        <v>450.45</v>
      </c>
      <c r="S11" s="46">
        <v>450</v>
      </c>
      <c r="T11" s="50">
        <f t="shared" si="10"/>
        <v>6305.8499999999995</v>
      </c>
      <c r="U11" s="49">
        <f t="shared" si="11"/>
        <v>69.430136986301363</v>
      </c>
      <c r="V11" s="44">
        <f t="shared" si="12"/>
        <v>26.975342465753425</v>
      </c>
      <c r="W11" s="45">
        <f t="shared" si="13"/>
        <v>1001</v>
      </c>
      <c r="X11" s="46">
        <f t="shared" si="14"/>
        <v>450.45</v>
      </c>
      <c r="Y11" s="46">
        <f t="shared" si="15"/>
        <v>5405.4</v>
      </c>
      <c r="Z11" s="46">
        <f t="shared" si="16"/>
        <v>450.45</v>
      </c>
      <c r="AA11" s="46">
        <v>450</v>
      </c>
      <c r="AB11" s="72">
        <f t="shared" si="17"/>
        <v>6305.8499999999995</v>
      </c>
      <c r="AC11" s="65">
        <f t="shared" si="18"/>
        <v>74.432876712328763</v>
      </c>
      <c r="AD11" s="44">
        <f t="shared" si="19"/>
        <v>31.978082191780821</v>
      </c>
      <c r="AE11" s="45">
        <f t="shared" si="20"/>
        <v>1001</v>
      </c>
      <c r="AF11" s="46">
        <f t="shared" si="21"/>
        <v>450.45</v>
      </c>
      <c r="AG11" s="46">
        <f t="shared" si="22"/>
        <v>5405.4</v>
      </c>
      <c r="AH11" s="46">
        <f t="shared" si="23"/>
        <v>450.45</v>
      </c>
      <c r="AI11" s="46">
        <v>450</v>
      </c>
      <c r="AJ11" s="72">
        <f t="shared" si="24"/>
        <v>6305.8499999999995</v>
      </c>
      <c r="AK11" s="65">
        <f t="shared" si="25"/>
        <v>79.438356164383563</v>
      </c>
      <c r="AL11" s="44">
        <f t="shared" si="26"/>
        <v>36.983561643835614</v>
      </c>
      <c r="AM11" s="45">
        <f t="shared" si="27"/>
        <v>1001</v>
      </c>
      <c r="AN11" s="46">
        <f t="shared" si="28"/>
        <v>450.45</v>
      </c>
      <c r="AO11" s="46">
        <f t="shared" si="29"/>
        <v>5405.4</v>
      </c>
      <c r="AP11" s="46">
        <f t="shared" si="30"/>
        <v>450.45</v>
      </c>
      <c r="AQ11" s="46">
        <v>450</v>
      </c>
      <c r="AR11" s="50">
        <f t="shared" si="31"/>
        <v>6305.8499999999995</v>
      </c>
    </row>
    <row r="12" spans="1:44" x14ac:dyDescent="0.25">
      <c r="A12" s="105">
        <v>1712590916</v>
      </c>
      <c r="B12" s="37" t="s">
        <v>92</v>
      </c>
      <c r="C12" s="37" t="s">
        <v>30</v>
      </c>
      <c r="D12" s="37" t="s">
        <v>83</v>
      </c>
      <c r="E12" s="38">
        <v>1312</v>
      </c>
      <c r="F12" s="38">
        <v>261.85333333333335</v>
      </c>
      <c r="G12" s="39">
        <v>29892</v>
      </c>
      <c r="H12" s="39">
        <v>40299</v>
      </c>
      <c r="I12" s="49">
        <f t="shared" si="0"/>
        <v>42.18904109589041</v>
      </c>
      <c r="J12" s="48">
        <f t="shared" si="1"/>
        <v>13.676712328767124</v>
      </c>
      <c r="K12" s="49">
        <f t="shared" si="2"/>
        <v>47.194520547945203</v>
      </c>
      <c r="L12" s="48">
        <f t="shared" si="3"/>
        <v>18.682191780821917</v>
      </c>
      <c r="M12" s="49">
        <f t="shared" si="4"/>
        <v>52.197260273972603</v>
      </c>
      <c r="N12" s="54">
        <f t="shared" si="5"/>
        <v>23.684931506849313</v>
      </c>
      <c r="O12" s="45">
        <f t="shared" si="6"/>
        <v>1312</v>
      </c>
      <c r="P12" s="46">
        <f t="shared" si="7"/>
        <v>590.4</v>
      </c>
      <c r="Q12" s="46">
        <f t="shared" si="8"/>
        <v>7084.7999999999993</v>
      </c>
      <c r="R12" s="46">
        <f t="shared" si="9"/>
        <v>590.4</v>
      </c>
      <c r="S12" s="46">
        <v>450</v>
      </c>
      <c r="T12" s="50">
        <f t="shared" si="10"/>
        <v>8125.1999999999989</v>
      </c>
      <c r="U12" s="49">
        <f t="shared" si="11"/>
        <v>57.2</v>
      </c>
      <c r="V12" s="44">
        <f t="shared" si="12"/>
        <v>28.687671232876713</v>
      </c>
      <c r="W12" s="45">
        <f t="shared" si="13"/>
        <v>1312</v>
      </c>
      <c r="X12" s="46">
        <f t="shared" si="14"/>
        <v>590.4</v>
      </c>
      <c r="Y12" s="46">
        <f t="shared" si="15"/>
        <v>7084.7999999999993</v>
      </c>
      <c r="Z12" s="46">
        <f t="shared" si="16"/>
        <v>590.4</v>
      </c>
      <c r="AA12" s="46">
        <v>450</v>
      </c>
      <c r="AB12" s="72">
        <f t="shared" si="17"/>
        <v>8125.1999999999989</v>
      </c>
      <c r="AC12" s="65">
        <f t="shared" si="18"/>
        <v>62.202739726027396</v>
      </c>
      <c r="AD12" s="44">
        <f t="shared" si="19"/>
        <v>33.69041095890411</v>
      </c>
      <c r="AE12" s="45">
        <f t="shared" si="20"/>
        <v>1312</v>
      </c>
      <c r="AF12" s="46">
        <f t="shared" si="21"/>
        <v>590.4</v>
      </c>
      <c r="AG12" s="46">
        <f t="shared" si="22"/>
        <v>7084.7999999999993</v>
      </c>
      <c r="AH12" s="46">
        <f t="shared" si="23"/>
        <v>590.4</v>
      </c>
      <c r="AI12" s="46">
        <v>450</v>
      </c>
      <c r="AJ12" s="72">
        <f t="shared" si="24"/>
        <v>8125.1999999999989</v>
      </c>
      <c r="AK12" s="65">
        <f t="shared" si="25"/>
        <v>67.208219178082189</v>
      </c>
      <c r="AL12" s="44">
        <f t="shared" si="26"/>
        <v>38.695890410958903</v>
      </c>
      <c r="AM12" s="45">
        <f t="shared" si="27"/>
        <v>1312</v>
      </c>
      <c r="AN12" s="46">
        <f t="shared" si="28"/>
        <v>590.4</v>
      </c>
      <c r="AO12" s="46">
        <f t="shared" si="29"/>
        <v>7084.7999999999993</v>
      </c>
      <c r="AP12" s="46">
        <f t="shared" si="30"/>
        <v>590.4</v>
      </c>
      <c r="AQ12" s="46">
        <v>450</v>
      </c>
      <c r="AR12" s="50">
        <f t="shared" si="31"/>
        <v>8125.1999999999989</v>
      </c>
    </row>
    <row r="13" spans="1:44" x14ac:dyDescent="0.25">
      <c r="A13" s="105">
        <v>1710646736</v>
      </c>
      <c r="B13" s="37" t="s">
        <v>93</v>
      </c>
      <c r="C13" s="37" t="s">
        <v>30</v>
      </c>
      <c r="D13" s="37" t="s">
        <v>83</v>
      </c>
      <c r="E13" s="38">
        <v>1612</v>
      </c>
      <c r="F13" s="38">
        <v>251.88</v>
      </c>
      <c r="G13" s="39">
        <v>25310</v>
      </c>
      <c r="H13" s="39">
        <v>40299</v>
      </c>
      <c r="I13" s="49">
        <f t="shared" si="0"/>
        <v>54.742465753424661</v>
      </c>
      <c r="J13" s="48">
        <f t="shared" si="1"/>
        <v>13.676712328767124</v>
      </c>
      <c r="K13" s="49">
        <f t="shared" si="2"/>
        <v>59.747945205479454</v>
      </c>
      <c r="L13" s="48">
        <f t="shared" si="3"/>
        <v>18.682191780821917</v>
      </c>
      <c r="M13" s="49">
        <f t="shared" si="4"/>
        <v>64.750684931506854</v>
      </c>
      <c r="N13" s="54">
        <f t="shared" si="5"/>
        <v>23.684931506849313</v>
      </c>
      <c r="O13" s="45">
        <f t="shared" si="6"/>
        <v>1612</v>
      </c>
      <c r="P13" s="46">
        <f t="shared" si="7"/>
        <v>725.4</v>
      </c>
      <c r="Q13" s="46">
        <f t="shared" si="8"/>
        <v>8704.7999999999993</v>
      </c>
      <c r="R13" s="46">
        <f t="shared" si="9"/>
        <v>725.4</v>
      </c>
      <c r="S13" s="46">
        <v>450</v>
      </c>
      <c r="T13" s="50">
        <f t="shared" si="10"/>
        <v>9880.1999999999989</v>
      </c>
      <c r="U13" s="49">
        <f t="shared" si="11"/>
        <v>69.753424657534254</v>
      </c>
      <c r="V13" s="44">
        <f t="shared" si="12"/>
        <v>28.687671232876713</v>
      </c>
      <c r="W13" s="45">
        <f t="shared" si="13"/>
        <v>1612</v>
      </c>
      <c r="X13" s="46">
        <f t="shared" si="14"/>
        <v>725.4</v>
      </c>
      <c r="Y13" s="46">
        <f t="shared" si="15"/>
        <v>8704.7999999999993</v>
      </c>
      <c r="Z13" s="46">
        <f t="shared" si="16"/>
        <v>725.4</v>
      </c>
      <c r="AA13" s="46">
        <v>450</v>
      </c>
      <c r="AB13" s="72">
        <f t="shared" si="17"/>
        <v>9880.1999999999989</v>
      </c>
      <c r="AC13" s="65">
        <f t="shared" si="18"/>
        <v>74.756164383561639</v>
      </c>
      <c r="AD13" s="44">
        <f t="shared" si="19"/>
        <v>33.69041095890411</v>
      </c>
      <c r="AE13" s="45">
        <f t="shared" si="20"/>
        <v>1612</v>
      </c>
      <c r="AF13" s="46">
        <f t="shared" si="21"/>
        <v>725.4</v>
      </c>
      <c r="AG13" s="46">
        <f t="shared" si="22"/>
        <v>8704.7999999999993</v>
      </c>
      <c r="AH13" s="46">
        <f t="shared" si="23"/>
        <v>725.4</v>
      </c>
      <c r="AI13" s="46">
        <v>450</v>
      </c>
      <c r="AJ13" s="72">
        <f t="shared" si="24"/>
        <v>9880.1999999999989</v>
      </c>
      <c r="AK13" s="65">
        <f t="shared" si="25"/>
        <v>79.761643835616439</v>
      </c>
      <c r="AL13" s="44">
        <f t="shared" si="26"/>
        <v>38.695890410958903</v>
      </c>
      <c r="AM13" s="45">
        <f t="shared" si="27"/>
        <v>1612</v>
      </c>
      <c r="AN13" s="46">
        <f t="shared" si="28"/>
        <v>725.4</v>
      </c>
      <c r="AO13" s="46">
        <f t="shared" si="29"/>
        <v>8704.7999999999993</v>
      </c>
      <c r="AP13" s="46">
        <f t="shared" si="30"/>
        <v>725.4</v>
      </c>
      <c r="AQ13" s="46">
        <v>450</v>
      </c>
      <c r="AR13" s="50">
        <f t="shared" si="31"/>
        <v>9880.1999999999989</v>
      </c>
    </row>
    <row r="14" spans="1:44" x14ac:dyDescent="0.25">
      <c r="A14" s="105">
        <v>1718233412</v>
      </c>
      <c r="B14" s="37" t="s">
        <v>94</v>
      </c>
      <c r="C14" s="37" t="s">
        <v>30</v>
      </c>
      <c r="D14" s="37" t="s">
        <v>83</v>
      </c>
      <c r="E14" s="38">
        <v>722</v>
      </c>
      <c r="F14" s="38">
        <v>0</v>
      </c>
      <c r="G14" s="39">
        <v>30312</v>
      </c>
      <c r="H14" s="39">
        <v>41312</v>
      </c>
      <c r="I14" s="49">
        <f t="shared" si="0"/>
        <v>41.038356164383565</v>
      </c>
      <c r="J14" s="48">
        <f t="shared" si="1"/>
        <v>10.901369863013699</v>
      </c>
      <c r="K14" s="49">
        <f t="shared" si="2"/>
        <v>46.043835616438358</v>
      </c>
      <c r="L14" s="48">
        <f t="shared" si="3"/>
        <v>15.906849315068493</v>
      </c>
      <c r="M14" s="49">
        <f t="shared" si="4"/>
        <v>51.046575342465751</v>
      </c>
      <c r="N14" s="54">
        <f t="shared" si="5"/>
        <v>20.909589041095892</v>
      </c>
      <c r="O14" s="45">
        <f t="shared" si="6"/>
        <v>722</v>
      </c>
      <c r="P14" s="46">
        <f t="shared" si="7"/>
        <v>324.90000000000003</v>
      </c>
      <c r="Q14" s="46">
        <f t="shared" si="8"/>
        <v>3898.8</v>
      </c>
      <c r="R14" s="46">
        <f t="shared" si="9"/>
        <v>324.90000000000003</v>
      </c>
      <c r="S14" s="46">
        <v>450</v>
      </c>
      <c r="T14" s="50">
        <f t="shared" si="10"/>
        <v>4673.7</v>
      </c>
      <c r="U14" s="49">
        <f t="shared" si="11"/>
        <v>56.049315068493151</v>
      </c>
      <c r="V14" s="44">
        <f t="shared" si="12"/>
        <v>25.912328767123288</v>
      </c>
      <c r="W14" s="45">
        <f t="shared" si="13"/>
        <v>722</v>
      </c>
      <c r="X14" s="46">
        <f t="shared" si="14"/>
        <v>324.90000000000003</v>
      </c>
      <c r="Y14" s="46">
        <f t="shared" si="15"/>
        <v>3898.8</v>
      </c>
      <c r="Z14" s="46">
        <f t="shared" si="16"/>
        <v>324.90000000000003</v>
      </c>
      <c r="AA14" s="46">
        <v>450</v>
      </c>
      <c r="AB14" s="72">
        <f t="shared" si="17"/>
        <v>4673.7</v>
      </c>
      <c r="AC14" s="65">
        <f t="shared" si="18"/>
        <v>61.052054794520551</v>
      </c>
      <c r="AD14" s="44">
        <f t="shared" si="19"/>
        <v>30.915068493150685</v>
      </c>
      <c r="AE14" s="45">
        <f t="shared" si="20"/>
        <v>722</v>
      </c>
      <c r="AF14" s="46">
        <f t="shared" si="21"/>
        <v>324.90000000000003</v>
      </c>
      <c r="AG14" s="46">
        <f t="shared" si="22"/>
        <v>3898.8</v>
      </c>
      <c r="AH14" s="46">
        <f t="shared" si="23"/>
        <v>324.90000000000003</v>
      </c>
      <c r="AI14" s="46">
        <v>450</v>
      </c>
      <c r="AJ14" s="72">
        <f t="shared" si="24"/>
        <v>4673.7</v>
      </c>
      <c r="AK14" s="65">
        <f t="shared" si="25"/>
        <v>66.057534246575344</v>
      </c>
      <c r="AL14" s="44">
        <f t="shared" si="26"/>
        <v>35.920547945205477</v>
      </c>
      <c r="AM14" s="45">
        <f t="shared" si="27"/>
        <v>722</v>
      </c>
      <c r="AN14" s="46">
        <f t="shared" si="28"/>
        <v>324.90000000000003</v>
      </c>
      <c r="AO14" s="46">
        <f t="shared" si="29"/>
        <v>3898.8</v>
      </c>
      <c r="AP14" s="46">
        <f t="shared" si="30"/>
        <v>324.90000000000003</v>
      </c>
      <c r="AQ14" s="46">
        <v>450</v>
      </c>
      <c r="AR14" s="50">
        <f t="shared" si="31"/>
        <v>4673.7</v>
      </c>
    </row>
    <row r="15" spans="1:44" x14ac:dyDescent="0.25">
      <c r="A15" s="105">
        <v>1712485265</v>
      </c>
      <c r="B15" s="37" t="s">
        <v>95</v>
      </c>
      <c r="C15" s="37" t="s">
        <v>30</v>
      </c>
      <c r="D15" s="37" t="s">
        <v>83</v>
      </c>
      <c r="E15" s="38">
        <v>1612</v>
      </c>
      <c r="F15" s="38">
        <v>214.93</v>
      </c>
      <c r="G15" s="39">
        <v>29366</v>
      </c>
      <c r="H15" s="39">
        <v>40299</v>
      </c>
      <c r="I15" s="49">
        <f t="shared" si="0"/>
        <v>43.630136986301373</v>
      </c>
      <c r="J15" s="48">
        <f t="shared" si="1"/>
        <v>13.676712328767124</v>
      </c>
      <c r="K15" s="49">
        <f t="shared" si="2"/>
        <v>48.635616438356166</v>
      </c>
      <c r="L15" s="48">
        <f t="shared" si="3"/>
        <v>18.682191780821917</v>
      </c>
      <c r="M15" s="49">
        <f t="shared" si="4"/>
        <v>53.638356164383559</v>
      </c>
      <c r="N15" s="54">
        <f t="shared" si="5"/>
        <v>23.684931506849313</v>
      </c>
      <c r="O15" s="45">
        <f t="shared" si="6"/>
        <v>1612</v>
      </c>
      <c r="P15" s="46">
        <f t="shared" si="7"/>
        <v>725.4</v>
      </c>
      <c r="Q15" s="46">
        <f t="shared" si="8"/>
        <v>8704.7999999999993</v>
      </c>
      <c r="R15" s="46">
        <f t="shared" si="9"/>
        <v>725.4</v>
      </c>
      <c r="S15" s="46">
        <v>450</v>
      </c>
      <c r="T15" s="50">
        <f t="shared" si="10"/>
        <v>9880.1999999999989</v>
      </c>
      <c r="U15" s="49">
        <f t="shared" si="11"/>
        <v>58.641095890410959</v>
      </c>
      <c r="V15" s="44">
        <f t="shared" si="12"/>
        <v>28.687671232876713</v>
      </c>
      <c r="W15" s="45">
        <f t="shared" si="13"/>
        <v>1612</v>
      </c>
      <c r="X15" s="46">
        <f t="shared" si="14"/>
        <v>725.4</v>
      </c>
      <c r="Y15" s="46">
        <f t="shared" si="15"/>
        <v>8704.7999999999993</v>
      </c>
      <c r="Z15" s="46">
        <f t="shared" si="16"/>
        <v>725.4</v>
      </c>
      <c r="AA15" s="46">
        <v>450</v>
      </c>
      <c r="AB15" s="72">
        <f t="shared" si="17"/>
        <v>9880.1999999999989</v>
      </c>
      <c r="AC15" s="65">
        <f t="shared" si="18"/>
        <v>63.643835616438359</v>
      </c>
      <c r="AD15" s="44">
        <f t="shared" si="19"/>
        <v>33.69041095890411</v>
      </c>
      <c r="AE15" s="45">
        <f t="shared" si="20"/>
        <v>1612</v>
      </c>
      <c r="AF15" s="46">
        <f t="shared" si="21"/>
        <v>725.4</v>
      </c>
      <c r="AG15" s="46">
        <f t="shared" si="22"/>
        <v>8704.7999999999993</v>
      </c>
      <c r="AH15" s="46">
        <f t="shared" si="23"/>
        <v>725.4</v>
      </c>
      <c r="AI15" s="46">
        <v>450</v>
      </c>
      <c r="AJ15" s="72">
        <f t="shared" si="24"/>
        <v>9880.1999999999989</v>
      </c>
      <c r="AK15" s="65">
        <f t="shared" si="25"/>
        <v>68.649315068493152</v>
      </c>
      <c r="AL15" s="44">
        <f t="shared" si="26"/>
        <v>38.695890410958903</v>
      </c>
      <c r="AM15" s="45">
        <f t="shared" si="27"/>
        <v>1612</v>
      </c>
      <c r="AN15" s="46">
        <f t="shared" si="28"/>
        <v>725.4</v>
      </c>
      <c r="AO15" s="46">
        <f t="shared" si="29"/>
        <v>8704.7999999999993</v>
      </c>
      <c r="AP15" s="46">
        <f t="shared" si="30"/>
        <v>725.4</v>
      </c>
      <c r="AQ15" s="46">
        <v>450</v>
      </c>
      <c r="AR15" s="50">
        <f t="shared" si="31"/>
        <v>9880.1999999999989</v>
      </c>
    </row>
    <row r="16" spans="1:44" x14ac:dyDescent="0.25">
      <c r="A16" s="105">
        <v>919429555</v>
      </c>
      <c r="B16" s="37" t="s">
        <v>96</v>
      </c>
      <c r="C16" s="37" t="s">
        <v>30</v>
      </c>
      <c r="D16" s="37" t="s">
        <v>83</v>
      </c>
      <c r="E16" s="38">
        <v>2134</v>
      </c>
      <c r="F16" s="38">
        <v>545.73</v>
      </c>
      <c r="G16" s="39">
        <v>28952</v>
      </c>
      <c r="H16" s="39">
        <v>40299</v>
      </c>
      <c r="I16" s="49">
        <f t="shared" si="0"/>
        <v>44.764383561643832</v>
      </c>
      <c r="J16" s="48">
        <f t="shared" si="1"/>
        <v>13.676712328767124</v>
      </c>
      <c r="K16" s="49">
        <f t="shared" si="2"/>
        <v>49.769863013698632</v>
      </c>
      <c r="L16" s="48">
        <f t="shared" si="3"/>
        <v>18.682191780821917</v>
      </c>
      <c r="M16" s="49">
        <f t="shared" si="4"/>
        <v>54.772602739726025</v>
      </c>
      <c r="N16" s="54">
        <f t="shared" si="5"/>
        <v>23.684931506849313</v>
      </c>
      <c r="O16" s="45">
        <f t="shared" si="6"/>
        <v>2134</v>
      </c>
      <c r="P16" s="46">
        <f t="shared" si="7"/>
        <v>960.30000000000007</v>
      </c>
      <c r="Q16" s="46">
        <f t="shared" si="8"/>
        <v>11523.6</v>
      </c>
      <c r="R16" s="46">
        <f t="shared" si="9"/>
        <v>960.30000000000007</v>
      </c>
      <c r="S16" s="46">
        <v>450</v>
      </c>
      <c r="T16" s="50">
        <f t="shared" si="10"/>
        <v>12933.9</v>
      </c>
      <c r="U16" s="49">
        <f t="shared" si="11"/>
        <v>59.775342465753425</v>
      </c>
      <c r="V16" s="44">
        <f t="shared" si="12"/>
        <v>28.687671232876713</v>
      </c>
      <c r="W16" s="45">
        <f t="shared" si="13"/>
        <v>2134</v>
      </c>
      <c r="X16" s="46">
        <f t="shared" si="14"/>
        <v>960.30000000000007</v>
      </c>
      <c r="Y16" s="46">
        <f t="shared" si="15"/>
        <v>11523.6</v>
      </c>
      <c r="Z16" s="46">
        <f t="shared" si="16"/>
        <v>960.30000000000007</v>
      </c>
      <c r="AA16" s="46">
        <v>450</v>
      </c>
      <c r="AB16" s="72">
        <f t="shared" si="17"/>
        <v>12933.9</v>
      </c>
      <c r="AC16" s="65">
        <f t="shared" si="18"/>
        <v>64.778082191780825</v>
      </c>
      <c r="AD16" s="44">
        <f t="shared" si="19"/>
        <v>33.69041095890411</v>
      </c>
      <c r="AE16" s="45">
        <f t="shared" si="20"/>
        <v>2134</v>
      </c>
      <c r="AF16" s="46">
        <f t="shared" si="21"/>
        <v>960.30000000000007</v>
      </c>
      <c r="AG16" s="46">
        <f t="shared" si="22"/>
        <v>11523.6</v>
      </c>
      <c r="AH16" s="46">
        <f t="shared" si="23"/>
        <v>960.30000000000007</v>
      </c>
      <c r="AI16" s="46">
        <v>450</v>
      </c>
      <c r="AJ16" s="72">
        <f t="shared" si="24"/>
        <v>12933.9</v>
      </c>
      <c r="AK16" s="65">
        <f t="shared" si="25"/>
        <v>69.783561643835611</v>
      </c>
      <c r="AL16" s="44">
        <f t="shared" si="26"/>
        <v>38.695890410958903</v>
      </c>
      <c r="AM16" s="45">
        <f t="shared" si="27"/>
        <v>2134</v>
      </c>
      <c r="AN16" s="46">
        <f t="shared" si="28"/>
        <v>960.30000000000007</v>
      </c>
      <c r="AO16" s="46">
        <f t="shared" si="29"/>
        <v>11523.6</v>
      </c>
      <c r="AP16" s="46">
        <f t="shared" si="30"/>
        <v>960.30000000000007</v>
      </c>
      <c r="AQ16" s="46">
        <v>450</v>
      </c>
      <c r="AR16" s="50">
        <f t="shared" si="31"/>
        <v>12933.9</v>
      </c>
    </row>
    <row r="17" spans="1:44" ht="13.5" thickBot="1" x14ac:dyDescent="0.3">
      <c r="A17" s="89"/>
      <c r="B17" s="89"/>
      <c r="C17" s="89"/>
      <c r="D17" s="89"/>
      <c r="E17" s="89"/>
      <c r="F17" s="89"/>
      <c r="G17" s="89"/>
      <c r="H17" s="89"/>
      <c r="I17" s="89"/>
      <c r="J17" s="89"/>
      <c r="K17" s="89"/>
      <c r="L17" s="89"/>
      <c r="M17" s="89"/>
      <c r="N17" s="89"/>
      <c r="O17" s="90"/>
      <c r="P17" s="91"/>
      <c r="Q17" s="91"/>
      <c r="R17" s="91"/>
      <c r="S17" s="91"/>
      <c r="T17" s="91">
        <f>SUM(T3:T16)</f>
        <v>129565.34999999999</v>
      </c>
      <c r="U17" s="89"/>
      <c r="V17" s="89"/>
      <c r="W17" s="89"/>
      <c r="X17" s="91"/>
      <c r="Y17" s="91"/>
      <c r="Z17" s="91"/>
      <c r="AA17" s="91"/>
      <c r="AB17" s="91">
        <f>SUM(AB3:AB16)</f>
        <v>129565.34999999999</v>
      </c>
      <c r="AC17" s="89"/>
      <c r="AD17" s="89"/>
      <c r="AE17" s="89"/>
      <c r="AF17" s="91"/>
      <c r="AG17" s="91"/>
      <c r="AH17" s="91"/>
      <c r="AI17" s="91"/>
      <c r="AJ17" s="91">
        <f>SUM(AJ3:AJ16)</f>
        <v>129565.34999999999</v>
      </c>
      <c r="AK17" s="89"/>
      <c r="AL17" s="89"/>
      <c r="AM17" s="89"/>
      <c r="AN17" s="89"/>
      <c r="AO17" s="91"/>
      <c r="AP17" s="91"/>
      <c r="AQ17" s="91"/>
      <c r="AR17" s="91">
        <f>SUM(AR3:AR16)</f>
        <v>129565.34999999999</v>
      </c>
    </row>
    <row r="18" spans="1:44" ht="35.1" customHeight="1" x14ac:dyDescent="0.25">
      <c r="A18" s="152" t="s">
        <v>63</v>
      </c>
      <c r="B18" s="153"/>
      <c r="C18" s="153"/>
      <c r="D18" s="153"/>
      <c r="E18" s="153"/>
      <c r="F18" s="153"/>
      <c r="G18" s="153"/>
      <c r="H18" s="153"/>
      <c r="I18" s="154">
        <v>45291</v>
      </c>
      <c r="J18" s="155"/>
      <c r="K18" s="154">
        <v>47118</v>
      </c>
      <c r="L18" s="155"/>
      <c r="M18" s="156">
        <v>48944</v>
      </c>
      <c r="N18" s="157"/>
      <c r="O18" s="158" t="s">
        <v>51</v>
      </c>
      <c r="P18" s="158"/>
      <c r="Q18" s="158"/>
      <c r="R18" s="158"/>
      <c r="S18" s="158"/>
      <c r="T18" s="159"/>
      <c r="U18" s="142">
        <v>50770</v>
      </c>
      <c r="V18" s="143"/>
      <c r="W18" s="144" t="s">
        <v>52</v>
      </c>
      <c r="X18" s="145"/>
      <c r="Y18" s="145"/>
      <c r="Z18" s="145"/>
      <c r="AA18" s="145"/>
      <c r="AB18" s="145"/>
      <c r="AC18" s="146">
        <v>52596</v>
      </c>
      <c r="AD18" s="147"/>
      <c r="AE18" s="148" t="s">
        <v>55</v>
      </c>
      <c r="AF18" s="148"/>
      <c r="AG18" s="148"/>
      <c r="AH18" s="148"/>
      <c r="AI18" s="148"/>
      <c r="AJ18" s="149"/>
      <c r="AK18" s="150">
        <v>54423</v>
      </c>
      <c r="AL18" s="151"/>
      <c r="AM18" s="127" t="s">
        <v>55</v>
      </c>
      <c r="AN18" s="128"/>
      <c r="AO18" s="128"/>
      <c r="AP18" s="128"/>
      <c r="AQ18" s="128"/>
      <c r="AR18" s="129"/>
    </row>
    <row r="19" spans="1:44" ht="90" customHeight="1" x14ac:dyDescent="0.25">
      <c r="A19" s="55" t="s">
        <v>26</v>
      </c>
      <c r="B19" s="41" t="s">
        <v>27</v>
      </c>
      <c r="C19" s="41" t="s">
        <v>28</v>
      </c>
      <c r="D19" s="41" t="s">
        <v>36</v>
      </c>
      <c r="E19" s="41" t="s">
        <v>37</v>
      </c>
      <c r="F19" s="41" t="s">
        <v>54</v>
      </c>
      <c r="G19" s="41" t="s">
        <v>29</v>
      </c>
      <c r="H19" s="60" t="s">
        <v>74</v>
      </c>
      <c r="I19" s="62" t="s">
        <v>44</v>
      </c>
      <c r="J19" s="47" t="s">
        <v>38</v>
      </c>
      <c r="K19" s="62" t="s">
        <v>45</v>
      </c>
      <c r="L19" s="47" t="s">
        <v>39</v>
      </c>
      <c r="M19" s="69" t="s">
        <v>46</v>
      </c>
      <c r="N19" s="68" t="s">
        <v>40</v>
      </c>
      <c r="O19" s="68" t="s">
        <v>50</v>
      </c>
      <c r="P19" s="85" t="s">
        <v>61</v>
      </c>
      <c r="Q19" s="68" t="s">
        <v>59</v>
      </c>
      <c r="R19" s="68" t="s">
        <v>57</v>
      </c>
      <c r="S19" s="68" t="s">
        <v>58</v>
      </c>
      <c r="T19" s="71" t="s">
        <v>56</v>
      </c>
      <c r="U19" s="76" t="s">
        <v>47</v>
      </c>
      <c r="V19" s="75" t="s">
        <v>41</v>
      </c>
      <c r="W19" s="75" t="s">
        <v>50</v>
      </c>
      <c r="X19" s="86" t="str">
        <f>+P19</f>
        <v>Jubilación patronal mensual al 50% del salario del trabajador</v>
      </c>
      <c r="Y19" s="75" t="s">
        <v>59</v>
      </c>
      <c r="Z19" s="75" t="s">
        <v>57</v>
      </c>
      <c r="AA19" s="75" t="s">
        <v>58</v>
      </c>
      <c r="AB19" s="77" t="s">
        <v>56</v>
      </c>
      <c r="AC19" s="80" t="s">
        <v>48</v>
      </c>
      <c r="AD19" s="78" t="s">
        <v>42</v>
      </c>
      <c r="AE19" s="78" t="s">
        <v>50</v>
      </c>
      <c r="AF19" s="87" t="str">
        <f>+X19</f>
        <v>Jubilación patronal mensual al 50% del salario del trabajador</v>
      </c>
      <c r="AG19" s="78" t="s">
        <v>59</v>
      </c>
      <c r="AH19" s="78" t="s">
        <v>57</v>
      </c>
      <c r="AI19" s="78" t="s">
        <v>58</v>
      </c>
      <c r="AJ19" s="92" t="s">
        <v>56</v>
      </c>
      <c r="AK19" s="83" t="s">
        <v>49</v>
      </c>
      <c r="AL19" s="82" t="s">
        <v>43</v>
      </c>
      <c r="AM19" s="82" t="s">
        <v>50</v>
      </c>
      <c r="AN19" s="88" t="str">
        <f>+AF19</f>
        <v>Jubilación patronal mensual al 50% del salario del trabajador</v>
      </c>
      <c r="AO19" s="82" t="s">
        <v>59</v>
      </c>
      <c r="AP19" s="82" t="s">
        <v>57</v>
      </c>
      <c r="AQ19" s="82" t="s">
        <v>58</v>
      </c>
      <c r="AR19" s="84" t="s">
        <v>56</v>
      </c>
    </row>
    <row r="20" spans="1:44" x14ac:dyDescent="0.25">
      <c r="A20" s="105">
        <v>1713765665</v>
      </c>
      <c r="B20" s="37" t="s">
        <v>82</v>
      </c>
      <c r="C20" s="37" t="s">
        <v>30</v>
      </c>
      <c r="D20" s="37" t="s">
        <v>83</v>
      </c>
      <c r="E20" s="38">
        <v>1900</v>
      </c>
      <c r="F20" s="38">
        <v>348.33</v>
      </c>
      <c r="G20" s="39">
        <v>28795</v>
      </c>
      <c r="H20" s="39">
        <v>40299</v>
      </c>
      <c r="I20" s="49">
        <f t="shared" ref="I20:J20" si="32">+($I$18-G20)/365</f>
        <v>45.194520547945203</v>
      </c>
      <c r="J20" s="48">
        <f t="shared" si="32"/>
        <v>13.676712328767124</v>
      </c>
      <c r="K20" s="49">
        <f t="shared" ref="K20:L20" si="33">+($K$18-G20)/365</f>
        <v>50.2</v>
      </c>
      <c r="L20" s="48">
        <f t="shared" si="33"/>
        <v>18.682191780821917</v>
      </c>
      <c r="M20" s="49">
        <f t="shared" ref="M20:N20" si="34">+($M$18-G20)/365</f>
        <v>55.202739726027396</v>
      </c>
      <c r="N20" s="54">
        <f t="shared" si="34"/>
        <v>23.684931506849313</v>
      </c>
      <c r="O20" s="45">
        <f>((E20*12)/12)</f>
        <v>1900</v>
      </c>
      <c r="P20" s="106">
        <f>+O20*50%</f>
        <v>950</v>
      </c>
      <c r="Q20" s="46">
        <f>+P20*12</f>
        <v>11400</v>
      </c>
      <c r="R20" s="46">
        <f>+P20</f>
        <v>950</v>
      </c>
      <c r="S20" s="46">
        <v>450</v>
      </c>
      <c r="T20" s="72">
        <f>SUM(Q20:S20)</f>
        <v>12800</v>
      </c>
      <c r="U20" s="49">
        <f t="shared" ref="U20:V20" si="35">+($U$18-G20)/365</f>
        <v>60.205479452054796</v>
      </c>
      <c r="V20" s="44">
        <f t="shared" si="35"/>
        <v>28.687671232876713</v>
      </c>
      <c r="W20" s="45">
        <f>((E20*12)/12)</f>
        <v>1900</v>
      </c>
      <c r="X20" s="106">
        <f>+W20*50%</f>
        <v>950</v>
      </c>
      <c r="Y20" s="46">
        <f>+X20*12</f>
        <v>11400</v>
      </c>
      <c r="Z20" s="46">
        <f>+X20</f>
        <v>950</v>
      </c>
      <c r="AA20" s="46">
        <v>450</v>
      </c>
      <c r="AB20" s="72">
        <f>SUM(Y20:AA20)</f>
        <v>12800</v>
      </c>
      <c r="AC20" s="65">
        <f t="shared" ref="AC20:AD20" si="36">+($AC$18-G20)/365</f>
        <v>65.208219178082189</v>
      </c>
      <c r="AD20" s="44">
        <f t="shared" si="36"/>
        <v>33.69041095890411</v>
      </c>
      <c r="AE20" s="45">
        <f>((E20*12)/12)</f>
        <v>1900</v>
      </c>
      <c r="AF20" s="106">
        <f>+AE20*50%</f>
        <v>950</v>
      </c>
      <c r="AG20" s="46">
        <f>+AF20*12</f>
        <v>11400</v>
      </c>
      <c r="AH20" s="46">
        <f>+AF20</f>
        <v>950</v>
      </c>
      <c r="AI20" s="46">
        <v>450</v>
      </c>
      <c r="AJ20" s="50">
        <f>SUM(AG20:AI20)</f>
        <v>12800</v>
      </c>
      <c r="AK20" s="65">
        <f t="shared" ref="AK20:AL20" si="37">+($AK$18-G20)/365</f>
        <v>70.213698630136989</v>
      </c>
      <c r="AL20" s="44">
        <f t="shared" si="37"/>
        <v>38.695890410958903</v>
      </c>
      <c r="AM20" s="45">
        <f>((E20*12)/12)</f>
        <v>1900</v>
      </c>
      <c r="AN20" s="106">
        <f>+AM20*50%</f>
        <v>950</v>
      </c>
      <c r="AO20" s="46">
        <f>+AN20*12</f>
        <v>11400</v>
      </c>
      <c r="AP20" s="46">
        <f>+AN20</f>
        <v>950</v>
      </c>
      <c r="AQ20" s="46">
        <v>450</v>
      </c>
      <c r="AR20" s="50">
        <f>SUM(AO20:AQ20)</f>
        <v>12800</v>
      </c>
    </row>
    <row r="21" spans="1:44" x14ac:dyDescent="0.25">
      <c r="A21" s="105">
        <v>201475449</v>
      </c>
      <c r="B21" s="37" t="s">
        <v>84</v>
      </c>
      <c r="C21" s="37" t="s">
        <v>30</v>
      </c>
      <c r="D21" s="37" t="s">
        <v>83</v>
      </c>
      <c r="E21" s="38">
        <v>2425</v>
      </c>
      <c r="F21" s="38">
        <v>355.79</v>
      </c>
      <c r="G21" s="39">
        <v>29795</v>
      </c>
      <c r="H21" s="39">
        <v>40299</v>
      </c>
      <c r="I21" s="49">
        <f t="shared" ref="I21:I33" si="38">+($I$18-G21)/365</f>
        <v>42.454794520547942</v>
      </c>
      <c r="J21" s="48">
        <f t="shared" ref="J21:J33" si="39">+($I$18-H21)/365</f>
        <v>13.676712328767124</v>
      </c>
      <c r="K21" s="49">
        <f t="shared" ref="K21:K33" si="40">+($K$18-G21)/365</f>
        <v>47.460273972602742</v>
      </c>
      <c r="L21" s="48">
        <f t="shared" ref="L21:L33" si="41">+($K$18-H21)/365</f>
        <v>18.682191780821917</v>
      </c>
      <c r="M21" s="49">
        <f t="shared" ref="M21:M33" si="42">+($M$18-G21)/365</f>
        <v>52.463013698630135</v>
      </c>
      <c r="N21" s="54">
        <f t="shared" ref="N21:N33" si="43">+($M$18-H21)/365</f>
        <v>23.684931506849313</v>
      </c>
      <c r="O21" s="45">
        <f t="shared" ref="O21:O33" si="44">((E21*12)/12)</f>
        <v>2425</v>
      </c>
      <c r="P21" s="106">
        <f t="shared" ref="P21:P33" si="45">+O21*50%</f>
        <v>1212.5</v>
      </c>
      <c r="Q21" s="46">
        <f t="shared" ref="Q21:Q33" si="46">+P21*12</f>
        <v>14550</v>
      </c>
      <c r="R21" s="46">
        <f t="shared" ref="R21:R33" si="47">+P21</f>
        <v>1212.5</v>
      </c>
      <c r="S21" s="46">
        <v>450</v>
      </c>
      <c r="T21" s="72">
        <f t="shared" ref="T21:T33" si="48">SUM(Q21:S21)</f>
        <v>16212.5</v>
      </c>
      <c r="U21" s="49">
        <f t="shared" ref="U21:U33" si="49">+($U$18-G21)/365</f>
        <v>57.465753424657535</v>
      </c>
      <c r="V21" s="44">
        <f t="shared" ref="V21:V33" si="50">+($U$18-H21)/365</f>
        <v>28.687671232876713</v>
      </c>
      <c r="W21" s="45">
        <f t="shared" ref="W21:W33" si="51">((E21*12)/12)</f>
        <v>2425</v>
      </c>
      <c r="X21" s="106">
        <f t="shared" ref="X21:X33" si="52">+W21*50%</f>
        <v>1212.5</v>
      </c>
      <c r="Y21" s="46">
        <f t="shared" ref="Y21:Y33" si="53">+X21*12</f>
        <v>14550</v>
      </c>
      <c r="Z21" s="46">
        <f t="shared" ref="Z21:Z33" si="54">+X21</f>
        <v>1212.5</v>
      </c>
      <c r="AA21" s="46">
        <v>450</v>
      </c>
      <c r="AB21" s="72">
        <f t="shared" ref="AB21:AB33" si="55">SUM(Y21:AA21)</f>
        <v>16212.5</v>
      </c>
      <c r="AC21" s="65">
        <f t="shared" ref="AC21:AC33" si="56">+($AC$18-G21)/365</f>
        <v>62.468493150684928</v>
      </c>
      <c r="AD21" s="44">
        <f t="shared" ref="AD21:AD33" si="57">+($AC$18-H21)/365</f>
        <v>33.69041095890411</v>
      </c>
      <c r="AE21" s="45">
        <f t="shared" ref="AE21:AE33" si="58">((E21*12)/12)</f>
        <v>2425</v>
      </c>
      <c r="AF21" s="106">
        <f t="shared" ref="AF21:AF33" si="59">+AE21*50%</f>
        <v>1212.5</v>
      </c>
      <c r="AG21" s="46">
        <f t="shared" ref="AG21:AG33" si="60">+AF21*12</f>
        <v>14550</v>
      </c>
      <c r="AH21" s="46">
        <f t="shared" ref="AH21:AH33" si="61">+AF21</f>
        <v>1212.5</v>
      </c>
      <c r="AI21" s="46">
        <v>450</v>
      </c>
      <c r="AJ21" s="50">
        <f t="shared" ref="AJ21:AJ33" si="62">SUM(AG21:AI21)</f>
        <v>16212.5</v>
      </c>
      <c r="AK21" s="65">
        <f t="shared" ref="AK21:AK33" si="63">+($AK$18-G21)/365</f>
        <v>67.473972602739721</v>
      </c>
      <c r="AL21" s="44">
        <f t="shared" ref="AL21:AL33" si="64">+($AK$18-H21)/365</f>
        <v>38.695890410958903</v>
      </c>
      <c r="AM21" s="45">
        <f t="shared" ref="AM21:AM33" si="65">((E21*12)/12)</f>
        <v>2425</v>
      </c>
      <c r="AN21" s="106">
        <f t="shared" ref="AN21:AN33" si="66">+AM21*50%</f>
        <v>1212.5</v>
      </c>
      <c r="AO21" s="46">
        <f t="shared" ref="AO21:AO33" si="67">+AN21*12</f>
        <v>14550</v>
      </c>
      <c r="AP21" s="46">
        <f t="shared" ref="AP21:AP33" si="68">+AN21</f>
        <v>1212.5</v>
      </c>
      <c r="AQ21" s="46">
        <v>450</v>
      </c>
      <c r="AR21" s="50">
        <f t="shared" ref="AR21:AR33" si="69">SUM(AO21:AQ21)</f>
        <v>16212.5</v>
      </c>
    </row>
    <row r="22" spans="1:44" x14ac:dyDescent="0.25">
      <c r="A22" s="105">
        <v>1711424075</v>
      </c>
      <c r="B22" s="37" t="s">
        <v>85</v>
      </c>
      <c r="C22" s="37" t="s">
        <v>31</v>
      </c>
      <c r="D22" s="37" t="s">
        <v>83</v>
      </c>
      <c r="E22" s="38">
        <v>2134</v>
      </c>
      <c r="F22" s="38">
        <v>160.05000000000001</v>
      </c>
      <c r="G22" s="39">
        <v>26998</v>
      </c>
      <c r="H22" s="39">
        <v>40391</v>
      </c>
      <c r="I22" s="49">
        <f t="shared" si="38"/>
        <v>50.11780821917808</v>
      </c>
      <c r="J22" s="48">
        <f t="shared" si="39"/>
        <v>13.424657534246576</v>
      </c>
      <c r="K22" s="49">
        <f t="shared" si="40"/>
        <v>55.123287671232873</v>
      </c>
      <c r="L22" s="48">
        <f t="shared" si="41"/>
        <v>18.43013698630137</v>
      </c>
      <c r="M22" s="49">
        <f t="shared" si="42"/>
        <v>60.126027397260273</v>
      </c>
      <c r="N22" s="54">
        <f t="shared" si="43"/>
        <v>23.432876712328767</v>
      </c>
      <c r="O22" s="45">
        <f t="shared" si="44"/>
        <v>2134</v>
      </c>
      <c r="P22" s="106">
        <f t="shared" si="45"/>
        <v>1067</v>
      </c>
      <c r="Q22" s="46">
        <f t="shared" si="46"/>
        <v>12804</v>
      </c>
      <c r="R22" s="46">
        <f t="shared" si="47"/>
        <v>1067</v>
      </c>
      <c r="S22" s="46">
        <v>450</v>
      </c>
      <c r="T22" s="72">
        <f t="shared" si="48"/>
        <v>14321</v>
      </c>
      <c r="U22" s="49">
        <f t="shared" si="49"/>
        <v>65.128767123287673</v>
      </c>
      <c r="V22" s="44">
        <f t="shared" si="50"/>
        <v>28.435616438356163</v>
      </c>
      <c r="W22" s="45">
        <f t="shared" si="51"/>
        <v>2134</v>
      </c>
      <c r="X22" s="106">
        <f t="shared" si="52"/>
        <v>1067</v>
      </c>
      <c r="Y22" s="46">
        <f t="shared" si="53"/>
        <v>12804</v>
      </c>
      <c r="Z22" s="46">
        <f t="shared" si="54"/>
        <v>1067</v>
      </c>
      <c r="AA22" s="46">
        <v>450</v>
      </c>
      <c r="AB22" s="72">
        <f t="shared" si="55"/>
        <v>14321</v>
      </c>
      <c r="AC22" s="65">
        <f t="shared" si="56"/>
        <v>70.131506849315073</v>
      </c>
      <c r="AD22" s="44">
        <f t="shared" si="57"/>
        <v>33.438356164383563</v>
      </c>
      <c r="AE22" s="45">
        <f t="shared" si="58"/>
        <v>2134</v>
      </c>
      <c r="AF22" s="106">
        <f t="shared" si="59"/>
        <v>1067</v>
      </c>
      <c r="AG22" s="46">
        <f t="shared" si="60"/>
        <v>12804</v>
      </c>
      <c r="AH22" s="46">
        <f t="shared" si="61"/>
        <v>1067</v>
      </c>
      <c r="AI22" s="46">
        <v>450</v>
      </c>
      <c r="AJ22" s="50">
        <f t="shared" si="62"/>
        <v>14321</v>
      </c>
      <c r="AK22" s="65">
        <f t="shared" si="63"/>
        <v>75.136986301369859</v>
      </c>
      <c r="AL22" s="44">
        <f t="shared" si="64"/>
        <v>38.443835616438356</v>
      </c>
      <c r="AM22" s="45">
        <f t="shared" si="65"/>
        <v>2134</v>
      </c>
      <c r="AN22" s="106">
        <f t="shared" si="66"/>
        <v>1067</v>
      </c>
      <c r="AO22" s="46">
        <f t="shared" si="67"/>
        <v>12804</v>
      </c>
      <c r="AP22" s="46">
        <f t="shared" si="68"/>
        <v>1067</v>
      </c>
      <c r="AQ22" s="46">
        <v>450</v>
      </c>
      <c r="AR22" s="50">
        <f t="shared" si="69"/>
        <v>14321</v>
      </c>
    </row>
    <row r="23" spans="1:44" x14ac:dyDescent="0.25">
      <c r="A23" s="105">
        <v>1707980478</v>
      </c>
      <c r="B23" s="37" t="s">
        <v>86</v>
      </c>
      <c r="C23" s="37" t="s">
        <v>31</v>
      </c>
      <c r="D23" s="37" t="s">
        <v>83</v>
      </c>
      <c r="E23" s="38">
        <v>917</v>
      </c>
      <c r="F23" s="38">
        <v>2131.3100000000004</v>
      </c>
      <c r="G23" s="39">
        <v>24080</v>
      </c>
      <c r="H23" s="39">
        <v>40299</v>
      </c>
      <c r="I23" s="49">
        <f t="shared" si="38"/>
        <v>58.112328767123287</v>
      </c>
      <c r="J23" s="48">
        <f t="shared" si="39"/>
        <v>13.676712328767124</v>
      </c>
      <c r="K23" s="49">
        <f t="shared" si="40"/>
        <v>63.11780821917808</v>
      </c>
      <c r="L23" s="48">
        <f t="shared" si="41"/>
        <v>18.682191780821917</v>
      </c>
      <c r="M23" s="49">
        <f t="shared" si="42"/>
        <v>68.120547945205473</v>
      </c>
      <c r="N23" s="54">
        <f t="shared" si="43"/>
        <v>23.684931506849313</v>
      </c>
      <c r="O23" s="45">
        <f t="shared" si="44"/>
        <v>917</v>
      </c>
      <c r="P23" s="106">
        <f t="shared" si="45"/>
        <v>458.5</v>
      </c>
      <c r="Q23" s="46">
        <f t="shared" si="46"/>
        <v>5502</v>
      </c>
      <c r="R23" s="46">
        <f t="shared" si="47"/>
        <v>458.5</v>
      </c>
      <c r="S23" s="46">
        <v>450</v>
      </c>
      <c r="T23" s="72">
        <f t="shared" si="48"/>
        <v>6410.5</v>
      </c>
      <c r="U23" s="49">
        <f t="shared" si="49"/>
        <v>73.123287671232873</v>
      </c>
      <c r="V23" s="44">
        <f t="shared" si="50"/>
        <v>28.687671232876713</v>
      </c>
      <c r="W23" s="45">
        <f t="shared" si="51"/>
        <v>917</v>
      </c>
      <c r="X23" s="106">
        <f t="shared" si="52"/>
        <v>458.5</v>
      </c>
      <c r="Y23" s="46">
        <f t="shared" si="53"/>
        <v>5502</v>
      </c>
      <c r="Z23" s="46">
        <f t="shared" si="54"/>
        <v>458.5</v>
      </c>
      <c r="AA23" s="46">
        <v>450</v>
      </c>
      <c r="AB23" s="72">
        <f t="shared" si="55"/>
        <v>6410.5</v>
      </c>
      <c r="AC23" s="65">
        <f t="shared" si="56"/>
        <v>78.126027397260273</v>
      </c>
      <c r="AD23" s="44">
        <f t="shared" si="57"/>
        <v>33.69041095890411</v>
      </c>
      <c r="AE23" s="45">
        <f t="shared" si="58"/>
        <v>917</v>
      </c>
      <c r="AF23" s="106">
        <f t="shared" si="59"/>
        <v>458.5</v>
      </c>
      <c r="AG23" s="46">
        <f t="shared" si="60"/>
        <v>5502</v>
      </c>
      <c r="AH23" s="46">
        <f t="shared" si="61"/>
        <v>458.5</v>
      </c>
      <c r="AI23" s="46">
        <v>450</v>
      </c>
      <c r="AJ23" s="50">
        <f t="shared" si="62"/>
        <v>6410.5</v>
      </c>
      <c r="AK23" s="65">
        <f t="shared" si="63"/>
        <v>83.131506849315073</v>
      </c>
      <c r="AL23" s="44">
        <f t="shared" si="64"/>
        <v>38.695890410958903</v>
      </c>
      <c r="AM23" s="45">
        <f t="shared" si="65"/>
        <v>917</v>
      </c>
      <c r="AN23" s="106">
        <f t="shared" si="66"/>
        <v>458.5</v>
      </c>
      <c r="AO23" s="46">
        <f t="shared" si="67"/>
        <v>5502</v>
      </c>
      <c r="AP23" s="46">
        <f t="shared" si="68"/>
        <v>458.5</v>
      </c>
      <c r="AQ23" s="46">
        <v>450</v>
      </c>
      <c r="AR23" s="50">
        <f t="shared" si="69"/>
        <v>6410.5</v>
      </c>
    </row>
    <row r="24" spans="1:44" x14ac:dyDescent="0.25">
      <c r="A24" s="105">
        <v>1715380299</v>
      </c>
      <c r="B24" s="37" t="s">
        <v>87</v>
      </c>
      <c r="C24" s="37" t="s">
        <v>30</v>
      </c>
      <c r="D24" s="37" t="s">
        <v>83</v>
      </c>
      <c r="E24" s="38">
        <v>917</v>
      </c>
      <c r="F24" s="38">
        <v>98.044166666666669</v>
      </c>
      <c r="G24" s="39">
        <v>29273</v>
      </c>
      <c r="H24" s="39">
        <v>40578</v>
      </c>
      <c r="I24" s="49">
        <f t="shared" si="38"/>
        <v>43.884931506849313</v>
      </c>
      <c r="J24" s="48">
        <f t="shared" si="39"/>
        <v>12.912328767123288</v>
      </c>
      <c r="K24" s="49">
        <f t="shared" si="40"/>
        <v>48.890410958904113</v>
      </c>
      <c r="L24" s="48">
        <f t="shared" si="41"/>
        <v>17.917808219178081</v>
      </c>
      <c r="M24" s="49">
        <f t="shared" si="42"/>
        <v>53.893150684931506</v>
      </c>
      <c r="N24" s="54">
        <f t="shared" si="43"/>
        <v>22.920547945205481</v>
      </c>
      <c r="O24" s="45">
        <f t="shared" si="44"/>
        <v>917</v>
      </c>
      <c r="P24" s="106">
        <f t="shared" si="45"/>
        <v>458.5</v>
      </c>
      <c r="Q24" s="46">
        <f t="shared" si="46"/>
        <v>5502</v>
      </c>
      <c r="R24" s="46">
        <f t="shared" si="47"/>
        <v>458.5</v>
      </c>
      <c r="S24" s="46">
        <v>450</v>
      </c>
      <c r="T24" s="72">
        <f t="shared" si="48"/>
        <v>6410.5</v>
      </c>
      <c r="U24" s="49">
        <f t="shared" si="49"/>
        <v>58.895890410958906</v>
      </c>
      <c r="V24" s="44">
        <f t="shared" si="50"/>
        <v>27.923287671232877</v>
      </c>
      <c r="W24" s="45">
        <f t="shared" si="51"/>
        <v>917</v>
      </c>
      <c r="X24" s="106">
        <f t="shared" si="52"/>
        <v>458.5</v>
      </c>
      <c r="Y24" s="46">
        <f t="shared" si="53"/>
        <v>5502</v>
      </c>
      <c r="Z24" s="46">
        <f t="shared" si="54"/>
        <v>458.5</v>
      </c>
      <c r="AA24" s="46">
        <v>450</v>
      </c>
      <c r="AB24" s="72">
        <f t="shared" si="55"/>
        <v>6410.5</v>
      </c>
      <c r="AC24" s="65">
        <f t="shared" si="56"/>
        <v>63.898630136986299</v>
      </c>
      <c r="AD24" s="44">
        <f t="shared" si="57"/>
        <v>32.926027397260277</v>
      </c>
      <c r="AE24" s="45">
        <f t="shared" si="58"/>
        <v>917</v>
      </c>
      <c r="AF24" s="106">
        <f t="shared" si="59"/>
        <v>458.5</v>
      </c>
      <c r="AG24" s="46">
        <f t="shared" si="60"/>
        <v>5502</v>
      </c>
      <c r="AH24" s="46">
        <f t="shared" si="61"/>
        <v>458.5</v>
      </c>
      <c r="AI24" s="46">
        <v>450</v>
      </c>
      <c r="AJ24" s="50">
        <f t="shared" si="62"/>
        <v>6410.5</v>
      </c>
      <c r="AK24" s="65">
        <f t="shared" si="63"/>
        <v>68.904109589041099</v>
      </c>
      <c r="AL24" s="44">
        <f t="shared" si="64"/>
        <v>37.93150684931507</v>
      </c>
      <c r="AM24" s="45">
        <f t="shared" si="65"/>
        <v>917</v>
      </c>
      <c r="AN24" s="106">
        <f t="shared" si="66"/>
        <v>458.5</v>
      </c>
      <c r="AO24" s="46">
        <f t="shared" si="67"/>
        <v>5502</v>
      </c>
      <c r="AP24" s="46">
        <f t="shared" si="68"/>
        <v>458.5</v>
      </c>
      <c r="AQ24" s="46">
        <v>450</v>
      </c>
      <c r="AR24" s="50">
        <f t="shared" si="69"/>
        <v>6410.5</v>
      </c>
    </row>
    <row r="25" spans="1:44" x14ac:dyDescent="0.25">
      <c r="A25" s="105">
        <v>1715814651</v>
      </c>
      <c r="B25" s="37" t="s">
        <v>88</v>
      </c>
      <c r="C25" s="37" t="s">
        <v>31</v>
      </c>
      <c r="D25" s="37" t="s">
        <v>83</v>
      </c>
      <c r="E25" s="38">
        <v>1312</v>
      </c>
      <c r="F25" s="38">
        <v>87.463333333333338</v>
      </c>
      <c r="G25" s="39">
        <v>30782</v>
      </c>
      <c r="H25" s="39">
        <v>40544</v>
      </c>
      <c r="I25" s="49">
        <f t="shared" si="38"/>
        <v>39.750684931506846</v>
      </c>
      <c r="J25" s="48">
        <f t="shared" si="39"/>
        <v>13.005479452054795</v>
      </c>
      <c r="K25" s="49">
        <f t="shared" si="40"/>
        <v>44.756164383561647</v>
      </c>
      <c r="L25" s="48">
        <f t="shared" si="41"/>
        <v>18.010958904109589</v>
      </c>
      <c r="M25" s="49">
        <f t="shared" si="42"/>
        <v>49.758904109589039</v>
      </c>
      <c r="N25" s="54">
        <f t="shared" si="43"/>
        <v>23.013698630136986</v>
      </c>
      <c r="O25" s="45">
        <f t="shared" si="44"/>
        <v>1312</v>
      </c>
      <c r="P25" s="106">
        <f t="shared" si="45"/>
        <v>656</v>
      </c>
      <c r="Q25" s="46">
        <f t="shared" si="46"/>
        <v>7872</v>
      </c>
      <c r="R25" s="46">
        <f t="shared" si="47"/>
        <v>656</v>
      </c>
      <c r="S25" s="46">
        <v>450</v>
      </c>
      <c r="T25" s="72">
        <f t="shared" si="48"/>
        <v>8978</v>
      </c>
      <c r="U25" s="49">
        <f t="shared" si="49"/>
        <v>54.761643835616439</v>
      </c>
      <c r="V25" s="44">
        <f t="shared" si="50"/>
        <v>28.016438356164382</v>
      </c>
      <c r="W25" s="45">
        <f t="shared" si="51"/>
        <v>1312</v>
      </c>
      <c r="X25" s="106">
        <f t="shared" si="52"/>
        <v>656</v>
      </c>
      <c r="Y25" s="46">
        <f t="shared" si="53"/>
        <v>7872</v>
      </c>
      <c r="Z25" s="46">
        <f t="shared" si="54"/>
        <v>656</v>
      </c>
      <c r="AA25" s="46">
        <v>450</v>
      </c>
      <c r="AB25" s="72">
        <f t="shared" si="55"/>
        <v>8978</v>
      </c>
      <c r="AC25" s="65">
        <f t="shared" si="56"/>
        <v>59.764383561643832</v>
      </c>
      <c r="AD25" s="44">
        <f t="shared" si="57"/>
        <v>33.019178082191779</v>
      </c>
      <c r="AE25" s="45">
        <f t="shared" si="58"/>
        <v>1312</v>
      </c>
      <c r="AF25" s="106">
        <f t="shared" si="59"/>
        <v>656</v>
      </c>
      <c r="AG25" s="46">
        <f t="shared" si="60"/>
        <v>7872</v>
      </c>
      <c r="AH25" s="46">
        <f t="shared" si="61"/>
        <v>656</v>
      </c>
      <c r="AI25" s="46">
        <v>450</v>
      </c>
      <c r="AJ25" s="50">
        <f t="shared" si="62"/>
        <v>8978</v>
      </c>
      <c r="AK25" s="65">
        <f t="shared" si="63"/>
        <v>64.769863013698625</v>
      </c>
      <c r="AL25" s="44">
        <f t="shared" si="64"/>
        <v>38.024657534246572</v>
      </c>
      <c r="AM25" s="45">
        <f t="shared" si="65"/>
        <v>1312</v>
      </c>
      <c r="AN25" s="106">
        <f t="shared" si="66"/>
        <v>656</v>
      </c>
      <c r="AO25" s="46">
        <f t="shared" si="67"/>
        <v>7872</v>
      </c>
      <c r="AP25" s="46">
        <f t="shared" si="68"/>
        <v>656</v>
      </c>
      <c r="AQ25" s="46">
        <v>450</v>
      </c>
      <c r="AR25" s="50">
        <f t="shared" si="69"/>
        <v>8978</v>
      </c>
    </row>
    <row r="26" spans="1:44" x14ac:dyDescent="0.25">
      <c r="A26" s="105">
        <v>1715708903</v>
      </c>
      <c r="B26" s="37" t="s">
        <v>89</v>
      </c>
      <c r="C26" s="37" t="s">
        <v>30</v>
      </c>
      <c r="D26" s="37" t="s">
        <v>83</v>
      </c>
      <c r="E26" s="38">
        <v>1312</v>
      </c>
      <c r="F26" s="38">
        <v>150.33333333333334</v>
      </c>
      <c r="G26" s="39">
        <v>29607</v>
      </c>
      <c r="H26" s="39">
        <v>40940</v>
      </c>
      <c r="I26" s="49">
        <f t="shared" si="38"/>
        <v>42.969863013698628</v>
      </c>
      <c r="J26" s="48">
        <f t="shared" si="39"/>
        <v>11.920547945205479</v>
      </c>
      <c r="K26" s="49">
        <f t="shared" si="40"/>
        <v>47.975342465753428</v>
      </c>
      <c r="L26" s="48">
        <f t="shared" si="41"/>
        <v>16.926027397260274</v>
      </c>
      <c r="M26" s="49">
        <f t="shared" si="42"/>
        <v>52.978082191780821</v>
      </c>
      <c r="N26" s="54">
        <f t="shared" si="43"/>
        <v>21.92876712328767</v>
      </c>
      <c r="O26" s="45">
        <f t="shared" si="44"/>
        <v>1312</v>
      </c>
      <c r="P26" s="106">
        <f t="shared" si="45"/>
        <v>656</v>
      </c>
      <c r="Q26" s="46">
        <f t="shared" si="46"/>
        <v>7872</v>
      </c>
      <c r="R26" s="46">
        <f t="shared" si="47"/>
        <v>656</v>
      </c>
      <c r="S26" s="46">
        <v>450</v>
      </c>
      <c r="T26" s="72">
        <f t="shared" si="48"/>
        <v>8978</v>
      </c>
      <c r="U26" s="49">
        <f t="shared" si="49"/>
        <v>57.980821917808221</v>
      </c>
      <c r="V26" s="44">
        <f t="shared" si="50"/>
        <v>26.931506849315067</v>
      </c>
      <c r="W26" s="45">
        <f t="shared" si="51"/>
        <v>1312</v>
      </c>
      <c r="X26" s="106">
        <f t="shared" si="52"/>
        <v>656</v>
      </c>
      <c r="Y26" s="46">
        <f t="shared" si="53"/>
        <v>7872</v>
      </c>
      <c r="Z26" s="46">
        <f t="shared" si="54"/>
        <v>656</v>
      </c>
      <c r="AA26" s="46">
        <v>450</v>
      </c>
      <c r="AB26" s="72">
        <f t="shared" si="55"/>
        <v>8978</v>
      </c>
      <c r="AC26" s="65">
        <f t="shared" si="56"/>
        <v>62.983561643835614</v>
      </c>
      <c r="AD26" s="44">
        <f t="shared" si="57"/>
        <v>31.934246575342467</v>
      </c>
      <c r="AE26" s="45">
        <f t="shared" si="58"/>
        <v>1312</v>
      </c>
      <c r="AF26" s="106">
        <f t="shared" si="59"/>
        <v>656</v>
      </c>
      <c r="AG26" s="46">
        <f t="shared" si="60"/>
        <v>7872</v>
      </c>
      <c r="AH26" s="46">
        <f t="shared" si="61"/>
        <v>656</v>
      </c>
      <c r="AI26" s="46">
        <v>450</v>
      </c>
      <c r="AJ26" s="50">
        <f t="shared" si="62"/>
        <v>8978</v>
      </c>
      <c r="AK26" s="65">
        <f t="shared" si="63"/>
        <v>67.989041095890414</v>
      </c>
      <c r="AL26" s="44">
        <f t="shared" si="64"/>
        <v>36.939726027397263</v>
      </c>
      <c r="AM26" s="45">
        <f t="shared" si="65"/>
        <v>1312</v>
      </c>
      <c r="AN26" s="106">
        <f t="shared" si="66"/>
        <v>656</v>
      </c>
      <c r="AO26" s="46">
        <f t="shared" si="67"/>
        <v>7872</v>
      </c>
      <c r="AP26" s="46">
        <f t="shared" si="68"/>
        <v>656</v>
      </c>
      <c r="AQ26" s="46">
        <v>450</v>
      </c>
      <c r="AR26" s="50">
        <f t="shared" si="69"/>
        <v>8978</v>
      </c>
    </row>
    <row r="27" spans="1:44" x14ac:dyDescent="0.25">
      <c r="A27" s="105">
        <v>1721434221</v>
      </c>
      <c r="B27" s="37" t="s">
        <v>90</v>
      </c>
      <c r="C27" s="37" t="s">
        <v>30</v>
      </c>
      <c r="D27" s="37" t="s">
        <v>83</v>
      </c>
      <c r="E27" s="38">
        <v>1761</v>
      </c>
      <c r="F27" s="38">
        <v>961.12000000000012</v>
      </c>
      <c r="G27" s="39">
        <v>31561</v>
      </c>
      <c r="H27" s="39">
        <v>41306</v>
      </c>
      <c r="I27" s="49">
        <f t="shared" si="38"/>
        <v>37.61643835616438</v>
      </c>
      <c r="J27" s="48">
        <f t="shared" si="39"/>
        <v>10.917808219178083</v>
      </c>
      <c r="K27" s="49">
        <f t="shared" si="40"/>
        <v>42.62191780821918</v>
      </c>
      <c r="L27" s="48">
        <f t="shared" si="41"/>
        <v>15.923287671232877</v>
      </c>
      <c r="M27" s="49">
        <f t="shared" si="42"/>
        <v>47.624657534246573</v>
      </c>
      <c r="N27" s="54">
        <f t="shared" si="43"/>
        <v>20.926027397260274</v>
      </c>
      <c r="O27" s="45">
        <f t="shared" si="44"/>
        <v>1761</v>
      </c>
      <c r="P27" s="106">
        <f t="shared" si="45"/>
        <v>880.5</v>
      </c>
      <c r="Q27" s="46">
        <f t="shared" si="46"/>
        <v>10566</v>
      </c>
      <c r="R27" s="46">
        <f t="shared" si="47"/>
        <v>880.5</v>
      </c>
      <c r="S27" s="46">
        <v>450</v>
      </c>
      <c r="T27" s="72">
        <f t="shared" si="48"/>
        <v>11896.5</v>
      </c>
      <c r="U27" s="49">
        <f t="shared" si="49"/>
        <v>52.627397260273973</v>
      </c>
      <c r="V27" s="44">
        <f t="shared" si="50"/>
        <v>25.92876712328767</v>
      </c>
      <c r="W27" s="45">
        <f t="shared" si="51"/>
        <v>1761</v>
      </c>
      <c r="X27" s="106">
        <f t="shared" si="52"/>
        <v>880.5</v>
      </c>
      <c r="Y27" s="46">
        <f t="shared" si="53"/>
        <v>10566</v>
      </c>
      <c r="Z27" s="46">
        <f t="shared" si="54"/>
        <v>880.5</v>
      </c>
      <c r="AA27" s="46">
        <v>450</v>
      </c>
      <c r="AB27" s="72">
        <f t="shared" si="55"/>
        <v>11896.5</v>
      </c>
      <c r="AC27" s="65">
        <f t="shared" si="56"/>
        <v>57.630136986301373</v>
      </c>
      <c r="AD27" s="44">
        <f t="shared" si="57"/>
        <v>30.931506849315067</v>
      </c>
      <c r="AE27" s="45">
        <f t="shared" si="58"/>
        <v>1761</v>
      </c>
      <c r="AF27" s="106">
        <f t="shared" si="59"/>
        <v>880.5</v>
      </c>
      <c r="AG27" s="46">
        <f t="shared" si="60"/>
        <v>10566</v>
      </c>
      <c r="AH27" s="46">
        <f t="shared" si="61"/>
        <v>880.5</v>
      </c>
      <c r="AI27" s="46">
        <v>450</v>
      </c>
      <c r="AJ27" s="50">
        <f t="shared" si="62"/>
        <v>11896.5</v>
      </c>
      <c r="AK27" s="65">
        <f t="shared" si="63"/>
        <v>62.635616438356166</v>
      </c>
      <c r="AL27" s="44">
        <f t="shared" si="64"/>
        <v>35.936986301369863</v>
      </c>
      <c r="AM27" s="45">
        <f t="shared" si="65"/>
        <v>1761</v>
      </c>
      <c r="AN27" s="106">
        <f t="shared" si="66"/>
        <v>880.5</v>
      </c>
      <c r="AO27" s="46">
        <f t="shared" si="67"/>
        <v>10566</v>
      </c>
      <c r="AP27" s="46">
        <f t="shared" si="68"/>
        <v>880.5</v>
      </c>
      <c r="AQ27" s="46">
        <v>450</v>
      </c>
      <c r="AR27" s="50">
        <f t="shared" si="69"/>
        <v>11896.5</v>
      </c>
    </row>
    <row r="28" spans="1:44" x14ac:dyDescent="0.25">
      <c r="A28" s="105">
        <v>1710696566</v>
      </c>
      <c r="B28" s="37" t="s">
        <v>91</v>
      </c>
      <c r="C28" s="37" t="s">
        <v>30</v>
      </c>
      <c r="D28" s="37" t="s">
        <v>83</v>
      </c>
      <c r="E28" s="38">
        <v>1001</v>
      </c>
      <c r="F28" s="38">
        <v>343.57260416666668</v>
      </c>
      <c r="G28" s="39">
        <v>25428</v>
      </c>
      <c r="H28" s="39">
        <v>40924</v>
      </c>
      <c r="I28" s="49">
        <f t="shared" si="38"/>
        <v>54.419178082191777</v>
      </c>
      <c r="J28" s="48">
        <f t="shared" si="39"/>
        <v>11.964383561643835</v>
      </c>
      <c r="K28" s="49">
        <f t="shared" si="40"/>
        <v>59.424657534246577</v>
      </c>
      <c r="L28" s="48">
        <f t="shared" si="41"/>
        <v>16.969863013698632</v>
      </c>
      <c r="M28" s="49">
        <f t="shared" si="42"/>
        <v>64.427397260273978</v>
      </c>
      <c r="N28" s="54">
        <f t="shared" si="43"/>
        <v>21.972602739726028</v>
      </c>
      <c r="O28" s="45">
        <f t="shared" si="44"/>
        <v>1001</v>
      </c>
      <c r="P28" s="106">
        <f t="shared" si="45"/>
        <v>500.5</v>
      </c>
      <c r="Q28" s="46">
        <f t="shared" si="46"/>
        <v>6006</v>
      </c>
      <c r="R28" s="46">
        <f t="shared" si="47"/>
        <v>500.5</v>
      </c>
      <c r="S28" s="46">
        <v>450</v>
      </c>
      <c r="T28" s="72">
        <f t="shared" si="48"/>
        <v>6956.5</v>
      </c>
      <c r="U28" s="49">
        <f t="shared" si="49"/>
        <v>69.430136986301363</v>
      </c>
      <c r="V28" s="44">
        <f t="shared" si="50"/>
        <v>26.975342465753425</v>
      </c>
      <c r="W28" s="45">
        <f t="shared" si="51"/>
        <v>1001</v>
      </c>
      <c r="X28" s="106">
        <f t="shared" si="52"/>
        <v>500.5</v>
      </c>
      <c r="Y28" s="46">
        <f t="shared" si="53"/>
        <v>6006</v>
      </c>
      <c r="Z28" s="46">
        <f t="shared" si="54"/>
        <v>500.5</v>
      </c>
      <c r="AA28" s="46">
        <v>450</v>
      </c>
      <c r="AB28" s="72">
        <f t="shared" si="55"/>
        <v>6956.5</v>
      </c>
      <c r="AC28" s="65">
        <f t="shared" si="56"/>
        <v>74.432876712328763</v>
      </c>
      <c r="AD28" s="44">
        <f t="shared" si="57"/>
        <v>31.978082191780821</v>
      </c>
      <c r="AE28" s="45">
        <f t="shared" si="58"/>
        <v>1001</v>
      </c>
      <c r="AF28" s="106">
        <f t="shared" si="59"/>
        <v>500.5</v>
      </c>
      <c r="AG28" s="46">
        <f t="shared" si="60"/>
        <v>6006</v>
      </c>
      <c r="AH28" s="46">
        <f t="shared" si="61"/>
        <v>500.5</v>
      </c>
      <c r="AI28" s="46">
        <v>450</v>
      </c>
      <c r="AJ28" s="50">
        <f t="shared" si="62"/>
        <v>6956.5</v>
      </c>
      <c r="AK28" s="65">
        <f t="shared" si="63"/>
        <v>79.438356164383563</v>
      </c>
      <c r="AL28" s="44">
        <f t="shared" si="64"/>
        <v>36.983561643835614</v>
      </c>
      <c r="AM28" s="45">
        <f t="shared" si="65"/>
        <v>1001</v>
      </c>
      <c r="AN28" s="106">
        <f t="shared" si="66"/>
        <v>500.5</v>
      </c>
      <c r="AO28" s="46">
        <f t="shared" si="67"/>
        <v>6006</v>
      </c>
      <c r="AP28" s="46">
        <f t="shared" si="68"/>
        <v>500.5</v>
      </c>
      <c r="AQ28" s="46">
        <v>450</v>
      </c>
      <c r="AR28" s="50">
        <f t="shared" si="69"/>
        <v>6956.5</v>
      </c>
    </row>
    <row r="29" spans="1:44" x14ac:dyDescent="0.25">
      <c r="A29" s="105">
        <v>1712590916</v>
      </c>
      <c r="B29" s="37" t="s">
        <v>92</v>
      </c>
      <c r="C29" s="37" t="s">
        <v>30</v>
      </c>
      <c r="D29" s="37" t="s">
        <v>83</v>
      </c>
      <c r="E29" s="38">
        <v>1312</v>
      </c>
      <c r="F29" s="38">
        <v>261.85333333333335</v>
      </c>
      <c r="G29" s="39">
        <v>29892</v>
      </c>
      <c r="H29" s="39">
        <v>40299</v>
      </c>
      <c r="I29" s="49">
        <f t="shared" si="38"/>
        <v>42.18904109589041</v>
      </c>
      <c r="J29" s="48">
        <f t="shared" si="39"/>
        <v>13.676712328767124</v>
      </c>
      <c r="K29" s="49">
        <f t="shared" si="40"/>
        <v>47.194520547945203</v>
      </c>
      <c r="L29" s="48">
        <f t="shared" si="41"/>
        <v>18.682191780821917</v>
      </c>
      <c r="M29" s="49">
        <f t="shared" si="42"/>
        <v>52.197260273972603</v>
      </c>
      <c r="N29" s="54">
        <f t="shared" si="43"/>
        <v>23.684931506849313</v>
      </c>
      <c r="O29" s="45">
        <f t="shared" si="44"/>
        <v>1312</v>
      </c>
      <c r="P29" s="106">
        <f t="shared" si="45"/>
        <v>656</v>
      </c>
      <c r="Q29" s="46">
        <f t="shared" si="46"/>
        <v>7872</v>
      </c>
      <c r="R29" s="46">
        <f t="shared" si="47"/>
        <v>656</v>
      </c>
      <c r="S29" s="46">
        <v>450</v>
      </c>
      <c r="T29" s="72">
        <f t="shared" si="48"/>
        <v>8978</v>
      </c>
      <c r="U29" s="49">
        <f t="shared" si="49"/>
        <v>57.2</v>
      </c>
      <c r="V29" s="44">
        <f t="shared" si="50"/>
        <v>28.687671232876713</v>
      </c>
      <c r="W29" s="45">
        <f t="shared" si="51"/>
        <v>1312</v>
      </c>
      <c r="X29" s="106">
        <f t="shared" si="52"/>
        <v>656</v>
      </c>
      <c r="Y29" s="46">
        <f t="shared" si="53"/>
        <v>7872</v>
      </c>
      <c r="Z29" s="46">
        <f t="shared" si="54"/>
        <v>656</v>
      </c>
      <c r="AA29" s="46">
        <v>450</v>
      </c>
      <c r="AB29" s="72">
        <f t="shared" si="55"/>
        <v>8978</v>
      </c>
      <c r="AC29" s="65">
        <f t="shared" si="56"/>
        <v>62.202739726027396</v>
      </c>
      <c r="AD29" s="44">
        <f t="shared" si="57"/>
        <v>33.69041095890411</v>
      </c>
      <c r="AE29" s="45">
        <f t="shared" si="58"/>
        <v>1312</v>
      </c>
      <c r="AF29" s="106">
        <f t="shared" si="59"/>
        <v>656</v>
      </c>
      <c r="AG29" s="46">
        <f t="shared" si="60"/>
        <v>7872</v>
      </c>
      <c r="AH29" s="46">
        <f t="shared" si="61"/>
        <v>656</v>
      </c>
      <c r="AI29" s="46">
        <v>450</v>
      </c>
      <c r="AJ29" s="50">
        <f t="shared" si="62"/>
        <v>8978</v>
      </c>
      <c r="AK29" s="65">
        <f t="shared" si="63"/>
        <v>67.208219178082189</v>
      </c>
      <c r="AL29" s="44">
        <f t="shared" si="64"/>
        <v>38.695890410958903</v>
      </c>
      <c r="AM29" s="45">
        <f t="shared" si="65"/>
        <v>1312</v>
      </c>
      <c r="AN29" s="106">
        <f t="shared" si="66"/>
        <v>656</v>
      </c>
      <c r="AO29" s="46">
        <f t="shared" si="67"/>
        <v>7872</v>
      </c>
      <c r="AP29" s="46">
        <f t="shared" si="68"/>
        <v>656</v>
      </c>
      <c r="AQ29" s="46">
        <v>450</v>
      </c>
      <c r="AR29" s="50">
        <f t="shared" si="69"/>
        <v>8978</v>
      </c>
    </row>
    <row r="30" spans="1:44" x14ac:dyDescent="0.25">
      <c r="A30" s="105">
        <v>1710646736</v>
      </c>
      <c r="B30" s="37" t="s">
        <v>93</v>
      </c>
      <c r="C30" s="37" t="s">
        <v>30</v>
      </c>
      <c r="D30" s="37" t="s">
        <v>83</v>
      </c>
      <c r="E30" s="38">
        <v>1612</v>
      </c>
      <c r="F30" s="38">
        <v>251.88</v>
      </c>
      <c r="G30" s="39">
        <v>25310</v>
      </c>
      <c r="H30" s="39">
        <v>40299</v>
      </c>
      <c r="I30" s="49">
        <f t="shared" si="38"/>
        <v>54.742465753424661</v>
      </c>
      <c r="J30" s="48">
        <f t="shared" si="39"/>
        <v>13.676712328767124</v>
      </c>
      <c r="K30" s="49">
        <f t="shared" si="40"/>
        <v>59.747945205479454</v>
      </c>
      <c r="L30" s="48">
        <f t="shared" si="41"/>
        <v>18.682191780821917</v>
      </c>
      <c r="M30" s="49">
        <f t="shared" si="42"/>
        <v>64.750684931506854</v>
      </c>
      <c r="N30" s="54">
        <f t="shared" si="43"/>
        <v>23.684931506849313</v>
      </c>
      <c r="O30" s="45">
        <f t="shared" si="44"/>
        <v>1612</v>
      </c>
      <c r="P30" s="106">
        <f t="shared" si="45"/>
        <v>806</v>
      </c>
      <c r="Q30" s="46">
        <f t="shared" si="46"/>
        <v>9672</v>
      </c>
      <c r="R30" s="46">
        <f t="shared" si="47"/>
        <v>806</v>
      </c>
      <c r="S30" s="46">
        <v>450</v>
      </c>
      <c r="T30" s="72">
        <f t="shared" si="48"/>
        <v>10928</v>
      </c>
      <c r="U30" s="49">
        <f t="shared" si="49"/>
        <v>69.753424657534254</v>
      </c>
      <c r="V30" s="44">
        <f t="shared" si="50"/>
        <v>28.687671232876713</v>
      </c>
      <c r="W30" s="45">
        <f t="shared" si="51"/>
        <v>1612</v>
      </c>
      <c r="X30" s="106">
        <f t="shared" si="52"/>
        <v>806</v>
      </c>
      <c r="Y30" s="46">
        <f t="shared" si="53"/>
        <v>9672</v>
      </c>
      <c r="Z30" s="46">
        <f t="shared" si="54"/>
        <v>806</v>
      </c>
      <c r="AA30" s="46">
        <v>450</v>
      </c>
      <c r="AB30" s="72">
        <f t="shared" si="55"/>
        <v>10928</v>
      </c>
      <c r="AC30" s="65">
        <f t="shared" si="56"/>
        <v>74.756164383561639</v>
      </c>
      <c r="AD30" s="44">
        <f t="shared" si="57"/>
        <v>33.69041095890411</v>
      </c>
      <c r="AE30" s="45">
        <f t="shared" si="58"/>
        <v>1612</v>
      </c>
      <c r="AF30" s="106">
        <f t="shared" si="59"/>
        <v>806</v>
      </c>
      <c r="AG30" s="46">
        <f t="shared" si="60"/>
        <v>9672</v>
      </c>
      <c r="AH30" s="46">
        <f t="shared" si="61"/>
        <v>806</v>
      </c>
      <c r="AI30" s="46">
        <v>450</v>
      </c>
      <c r="AJ30" s="50">
        <f t="shared" si="62"/>
        <v>10928</v>
      </c>
      <c r="AK30" s="65">
        <f t="shared" si="63"/>
        <v>79.761643835616439</v>
      </c>
      <c r="AL30" s="44">
        <f t="shared" si="64"/>
        <v>38.695890410958903</v>
      </c>
      <c r="AM30" s="45">
        <f t="shared" si="65"/>
        <v>1612</v>
      </c>
      <c r="AN30" s="106">
        <f t="shared" si="66"/>
        <v>806</v>
      </c>
      <c r="AO30" s="46">
        <f t="shared" si="67"/>
        <v>9672</v>
      </c>
      <c r="AP30" s="46">
        <f t="shared" si="68"/>
        <v>806</v>
      </c>
      <c r="AQ30" s="46">
        <v>450</v>
      </c>
      <c r="AR30" s="50">
        <f t="shared" si="69"/>
        <v>10928</v>
      </c>
    </row>
    <row r="31" spans="1:44" x14ac:dyDescent="0.25">
      <c r="A31" s="105">
        <v>1718233412</v>
      </c>
      <c r="B31" s="37" t="s">
        <v>94</v>
      </c>
      <c r="C31" s="37" t="s">
        <v>30</v>
      </c>
      <c r="D31" s="37" t="s">
        <v>83</v>
      </c>
      <c r="E31" s="38">
        <v>722</v>
      </c>
      <c r="F31" s="38">
        <v>0</v>
      </c>
      <c r="G31" s="39">
        <v>30312</v>
      </c>
      <c r="H31" s="39">
        <v>41312</v>
      </c>
      <c r="I31" s="49">
        <f t="shared" si="38"/>
        <v>41.038356164383565</v>
      </c>
      <c r="J31" s="48">
        <f t="shared" si="39"/>
        <v>10.901369863013699</v>
      </c>
      <c r="K31" s="49">
        <f t="shared" si="40"/>
        <v>46.043835616438358</v>
      </c>
      <c r="L31" s="48">
        <f t="shared" si="41"/>
        <v>15.906849315068493</v>
      </c>
      <c r="M31" s="49">
        <f t="shared" si="42"/>
        <v>51.046575342465751</v>
      </c>
      <c r="N31" s="54">
        <f t="shared" si="43"/>
        <v>20.909589041095892</v>
      </c>
      <c r="O31" s="45">
        <f t="shared" si="44"/>
        <v>722</v>
      </c>
      <c r="P31" s="106">
        <f t="shared" si="45"/>
        <v>361</v>
      </c>
      <c r="Q31" s="46">
        <f t="shared" si="46"/>
        <v>4332</v>
      </c>
      <c r="R31" s="46">
        <f t="shared" si="47"/>
        <v>361</v>
      </c>
      <c r="S31" s="46">
        <v>450</v>
      </c>
      <c r="T31" s="72">
        <f t="shared" si="48"/>
        <v>5143</v>
      </c>
      <c r="U31" s="49">
        <f t="shared" si="49"/>
        <v>56.049315068493151</v>
      </c>
      <c r="V31" s="44">
        <f t="shared" si="50"/>
        <v>25.912328767123288</v>
      </c>
      <c r="W31" s="45">
        <f t="shared" si="51"/>
        <v>722</v>
      </c>
      <c r="X31" s="106">
        <f t="shared" si="52"/>
        <v>361</v>
      </c>
      <c r="Y31" s="46">
        <f t="shared" si="53"/>
        <v>4332</v>
      </c>
      <c r="Z31" s="46">
        <f t="shared" si="54"/>
        <v>361</v>
      </c>
      <c r="AA31" s="46">
        <v>450</v>
      </c>
      <c r="AB31" s="72">
        <f t="shared" si="55"/>
        <v>5143</v>
      </c>
      <c r="AC31" s="65">
        <f t="shared" si="56"/>
        <v>61.052054794520551</v>
      </c>
      <c r="AD31" s="44">
        <f t="shared" si="57"/>
        <v>30.915068493150685</v>
      </c>
      <c r="AE31" s="45">
        <f t="shared" si="58"/>
        <v>722</v>
      </c>
      <c r="AF31" s="106">
        <f t="shared" si="59"/>
        <v>361</v>
      </c>
      <c r="AG31" s="46">
        <f t="shared" si="60"/>
        <v>4332</v>
      </c>
      <c r="AH31" s="46">
        <f t="shared" si="61"/>
        <v>361</v>
      </c>
      <c r="AI31" s="46">
        <v>450</v>
      </c>
      <c r="AJ31" s="50">
        <f t="shared" si="62"/>
        <v>5143</v>
      </c>
      <c r="AK31" s="65">
        <f t="shared" si="63"/>
        <v>66.057534246575344</v>
      </c>
      <c r="AL31" s="44">
        <f t="shared" si="64"/>
        <v>35.920547945205477</v>
      </c>
      <c r="AM31" s="45">
        <f t="shared" si="65"/>
        <v>722</v>
      </c>
      <c r="AN31" s="106">
        <f t="shared" si="66"/>
        <v>361</v>
      </c>
      <c r="AO31" s="46">
        <f t="shared" si="67"/>
        <v>4332</v>
      </c>
      <c r="AP31" s="46">
        <f t="shared" si="68"/>
        <v>361</v>
      </c>
      <c r="AQ31" s="46">
        <v>450</v>
      </c>
      <c r="AR31" s="50">
        <f t="shared" si="69"/>
        <v>5143</v>
      </c>
    </row>
    <row r="32" spans="1:44" x14ac:dyDescent="0.25">
      <c r="A32" s="105">
        <v>1712485265</v>
      </c>
      <c r="B32" s="37" t="s">
        <v>95</v>
      </c>
      <c r="C32" s="37" t="s">
        <v>30</v>
      </c>
      <c r="D32" s="37" t="s">
        <v>83</v>
      </c>
      <c r="E32" s="38">
        <v>1612</v>
      </c>
      <c r="F32" s="38">
        <v>214.93</v>
      </c>
      <c r="G32" s="39">
        <v>29366</v>
      </c>
      <c r="H32" s="39">
        <v>40299</v>
      </c>
      <c r="I32" s="49">
        <f t="shared" si="38"/>
        <v>43.630136986301373</v>
      </c>
      <c r="J32" s="48">
        <f t="shared" si="39"/>
        <v>13.676712328767124</v>
      </c>
      <c r="K32" s="49">
        <f t="shared" si="40"/>
        <v>48.635616438356166</v>
      </c>
      <c r="L32" s="48">
        <f t="shared" si="41"/>
        <v>18.682191780821917</v>
      </c>
      <c r="M32" s="49">
        <f t="shared" si="42"/>
        <v>53.638356164383559</v>
      </c>
      <c r="N32" s="54">
        <f t="shared" si="43"/>
        <v>23.684931506849313</v>
      </c>
      <c r="O32" s="45">
        <f t="shared" si="44"/>
        <v>1612</v>
      </c>
      <c r="P32" s="106">
        <f t="shared" si="45"/>
        <v>806</v>
      </c>
      <c r="Q32" s="46">
        <f t="shared" si="46"/>
        <v>9672</v>
      </c>
      <c r="R32" s="46">
        <f t="shared" si="47"/>
        <v>806</v>
      </c>
      <c r="S32" s="46">
        <v>450</v>
      </c>
      <c r="T32" s="72">
        <f t="shared" si="48"/>
        <v>10928</v>
      </c>
      <c r="U32" s="49">
        <f t="shared" si="49"/>
        <v>58.641095890410959</v>
      </c>
      <c r="V32" s="44">
        <f t="shared" si="50"/>
        <v>28.687671232876713</v>
      </c>
      <c r="W32" s="45">
        <f t="shared" si="51"/>
        <v>1612</v>
      </c>
      <c r="X32" s="106">
        <f t="shared" si="52"/>
        <v>806</v>
      </c>
      <c r="Y32" s="46">
        <f t="shared" si="53"/>
        <v>9672</v>
      </c>
      <c r="Z32" s="46">
        <f t="shared" si="54"/>
        <v>806</v>
      </c>
      <c r="AA32" s="46">
        <v>450</v>
      </c>
      <c r="AB32" s="72">
        <f t="shared" si="55"/>
        <v>10928</v>
      </c>
      <c r="AC32" s="65">
        <f t="shared" si="56"/>
        <v>63.643835616438359</v>
      </c>
      <c r="AD32" s="44">
        <f t="shared" si="57"/>
        <v>33.69041095890411</v>
      </c>
      <c r="AE32" s="45">
        <f t="shared" si="58"/>
        <v>1612</v>
      </c>
      <c r="AF32" s="106">
        <f t="shared" si="59"/>
        <v>806</v>
      </c>
      <c r="AG32" s="46">
        <f t="shared" si="60"/>
        <v>9672</v>
      </c>
      <c r="AH32" s="46">
        <f t="shared" si="61"/>
        <v>806</v>
      </c>
      <c r="AI32" s="46">
        <v>450</v>
      </c>
      <c r="AJ32" s="50">
        <f t="shared" si="62"/>
        <v>10928</v>
      </c>
      <c r="AK32" s="65">
        <f t="shared" si="63"/>
        <v>68.649315068493152</v>
      </c>
      <c r="AL32" s="44">
        <f t="shared" si="64"/>
        <v>38.695890410958903</v>
      </c>
      <c r="AM32" s="45">
        <f t="shared" si="65"/>
        <v>1612</v>
      </c>
      <c r="AN32" s="106">
        <f t="shared" si="66"/>
        <v>806</v>
      </c>
      <c r="AO32" s="46">
        <f t="shared" si="67"/>
        <v>9672</v>
      </c>
      <c r="AP32" s="46">
        <f t="shared" si="68"/>
        <v>806</v>
      </c>
      <c r="AQ32" s="46">
        <v>450</v>
      </c>
      <c r="AR32" s="50">
        <f t="shared" si="69"/>
        <v>10928</v>
      </c>
    </row>
    <row r="33" spans="1:44" x14ac:dyDescent="0.25">
      <c r="A33" s="105">
        <v>919429555</v>
      </c>
      <c r="B33" s="37" t="s">
        <v>96</v>
      </c>
      <c r="C33" s="37" t="s">
        <v>30</v>
      </c>
      <c r="D33" s="37" t="s">
        <v>83</v>
      </c>
      <c r="E33" s="38">
        <v>2134</v>
      </c>
      <c r="F33" s="38">
        <v>545.73</v>
      </c>
      <c r="G33" s="39">
        <v>28952</v>
      </c>
      <c r="H33" s="39">
        <v>40299</v>
      </c>
      <c r="I33" s="49">
        <f t="shared" si="38"/>
        <v>44.764383561643832</v>
      </c>
      <c r="J33" s="48">
        <f t="shared" si="39"/>
        <v>13.676712328767124</v>
      </c>
      <c r="K33" s="49">
        <f t="shared" si="40"/>
        <v>49.769863013698632</v>
      </c>
      <c r="L33" s="48">
        <f t="shared" si="41"/>
        <v>18.682191780821917</v>
      </c>
      <c r="M33" s="49">
        <f t="shared" si="42"/>
        <v>54.772602739726025</v>
      </c>
      <c r="N33" s="54">
        <f t="shared" si="43"/>
        <v>23.684931506849313</v>
      </c>
      <c r="O33" s="45">
        <f t="shared" si="44"/>
        <v>2134</v>
      </c>
      <c r="P33" s="106">
        <f t="shared" si="45"/>
        <v>1067</v>
      </c>
      <c r="Q33" s="46">
        <f t="shared" si="46"/>
        <v>12804</v>
      </c>
      <c r="R33" s="46">
        <f t="shared" si="47"/>
        <v>1067</v>
      </c>
      <c r="S33" s="46">
        <v>450</v>
      </c>
      <c r="T33" s="72">
        <f t="shared" si="48"/>
        <v>14321</v>
      </c>
      <c r="U33" s="49">
        <f t="shared" si="49"/>
        <v>59.775342465753425</v>
      </c>
      <c r="V33" s="44">
        <f t="shared" si="50"/>
        <v>28.687671232876713</v>
      </c>
      <c r="W33" s="45">
        <f t="shared" si="51"/>
        <v>2134</v>
      </c>
      <c r="X33" s="106">
        <f t="shared" si="52"/>
        <v>1067</v>
      </c>
      <c r="Y33" s="46">
        <f t="shared" si="53"/>
        <v>12804</v>
      </c>
      <c r="Z33" s="46">
        <f t="shared" si="54"/>
        <v>1067</v>
      </c>
      <c r="AA33" s="46">
        <v>450</v>
      </c>
      <c r="AB33" s="72">
        <f t="shared" si="55"/>
        <v>14321</v>
      </c>
      <c r="AC33" s="65">
        <f t="shared" si="56"/>
        <v>64.778082191780825</v>
      </c>
      <c r="AD33" s="44">
        <f t="shared" si="57"/>
        <v>33.69041095890411</v>
      </c>
      <c r="AE33" s="45">
        <f t="shared" si="58"/>
        <v>2134</v>
      </c>
      <c r="AF33" s="106">
        <f t="shared" si="59"/>
        <v>1067</v>
      </c>
      <c r="AG33" s="46">
        <f t="shared" si="60"/>
        <v>12804</v>
      </c>
      <c r="AH33" s="46">
        <f t="shared" si="61"/>
        <v>1067</v>
      </c>
      <c r="AI33" s="46">
        <v>450</v>
      </c>
      <c r="AJ33" s="50">
        <f t="shared" si="62"/>
        <v>14321</v>
      </c>
      <c r="AK33" s="65">
        <f t="shared" si="63"/>
        <v>69.783561643835611</v>
      </c>
      <c r="AL33" s="44">
        <f t="shared" si="64"/>
        <v>38.695890410958903</v>
      </c>
      <c r="AM33" s="45">
        <f t="shared" si="65"/>
        <v>2134</v>
      </c>
      <c r="AN33" s="106">
        <f t="shared" si="66"/>
        <v>1067</v>
      </c>
      <c r="AO33" s="46">
        <f t="shared" si="67"/>
        <v>12804</v>
      </c>
      <c r="AP33" s="46">
        <f t="shared" si="68"/>
        <v>1067</v>
      </c>
      <c r="AQ33" s="46">
        <v>450</v>
      </c>
      <c r="AR33" s="50">
        <f t="shared" si="69"/>
        <v>14321</v>
      </c>
    </row>
    <row r="34" spans="1:44" ht="13.5" thickBot="1" x14ac:dyDescent="0.3">
      <c r="A34" s="89"/>
      <c r="B34" s="89"/>
      <c r="C34" s="89"/>
      <c r="D34" s="89"/>
      <c r="E34" s="89"/>
      <c r="F34" s="89"/>
      <c r="G34" s="89"/>
      <c r="H34" s="89"/>
      <c r="I34" s="89"/>
      <c r="J34" s="89"/>
      <c r="K34" s="89"/>
      <c r="L34" s="89"/>
      <c r="M34" s="89"/>
      <c r="N34" s="89"/>
      <c r="O34" s="90"/>
      <c r="P34" s="91"/>
      <c r="Q34" s="91"/>
      <c r="R34" s="91"/>
      <c r="S34" s="91"/>
      <c r="T34" s="91">
        <f>SUM(T20:T33)</f>
        <v>143261.5</v>
      </c>
      <c r="U34" s="89"/>
      <c r="V34" s="89"/>
      <c r="W34" s="89"/>
      <c r="X34" s="91"/>
      <c r="Y34" s="91"/>
      <c r="Z34" s="91"/>
      <c r="AA34" s="91"/>
      <c r="AB34" s="91">
        <f>SUM(AB20:AB33)</f>
        <v>143261.5</v>
      </c>
      <c r="AC34" s="89"/>
      <c r="AD34" s="89"/>
      <c r="AE34" s="89"/>
      <c r="AF34" s="91"/>
      <c r="AG34" s="91"/>
      <c r="AH34" s="91"/>
      <c r="AI34" s="91"/>
      <c r="AJ34" s="91">
        <f>SUM(AJ20:AJ33)</f>
        <v>143261.5</v>
      </c>
      <c r="AK34" s="89"/>
      <c r="AL34" s="89"/>
      <c r="AM34" s="89"/>
      <c r="AN34" s="89"/>
      <c r="AO34" s="91"/>
      <c r="AP34" s="91"/>
      <c r="AQ34" s="91"/>
      <c r="AR34" s="91">
        <f>SUM(AR20:AR33)</f>
        <v>143261.5</v>
      </c>
    </row>
    <row r="35" spans="1:44" ht="35.1" customHeight="1" x14ac:dyDescent="0.25">
      <c r="A35" s="152" t="s">
        <v>64</v>
      </c>
      <c r="B35" s="153"/>
      <c r="C35" s="153"/>
      <c r="D35" s="153"/>
      <c r="E35" s="153"/>
      <c r="F35" s="153"/>
      <c r="G35" s="153"/>
      <c r="H35" s="153"/>
      <c r="I35" s="154">
        <v>45291</v>
      </c>
      <c r="J35" s="155"/>
      <c r="K35" s="154">
        <v>47118</v>
      </c>
      <c r="L35" s="155"/>
      <c r="M35" s="156">
        <v>48944</v>
      </c>
      <c r="N35" s="157"/>
      <c r="O35" s="158" t="s">
        <v>51</v>
      </c>
      <c r="P35" s="158"/>
      <c r="Q35" s="158"/>
      <c r="R35" s="158"/>
      <c r="S35" s="158"/>
      <c r="T35" s="159"/>
      <c r="U35" s="142">
        <v>50770</v>
      </c>
      <c r="V35" s="143"/>
      <c r="W35" s="144" t="s">
        <v>52</v>
      </c>
      <c r="X35" s="145"/>
      <c r="Y35" s="145"/>
      <c r="Z35" s="145"/>
      <c r="AA35" s="145"/>
      <c r="AB35" s="145"/>
      <c r="AC35" s="146">
        <v>52596</v>
      </c>
      <c r="AD35" s="147"/>
      <c r="AE35" s="148" t="s">
        <v>55</v>
      </c>
      <c r="AF35" s="148"/>
      <c r="AG35" s="148"/>
      <c r="AH35" s="148"/>
      <c r="AI35" s="148"/>
      <c r="AJ35" s="149"/>
      <c r="AK35" s="150">
        <v>54423</v>
      </c>
      <c r="AL35" s="151"/>
      <c r="AM35" s="127" t="s">
        <v>55</v>
      </c>
      <c r="AN35" s="128"/>
      <c r="AO35" s="128"/>
      <c r="AP35" s="128"/>
      <c r="AQ35" s="128"/>
      <c r="AR35" s="129"/>
    </row>
    <row r="36" spans="1:44" ht="90" customHeight="1" x14ac:dyDescent="0.25">
      <c r="A36" s="55" t="s">
        <v>26</v>
      </c>
      <c r="B36" s="41" t="s">
        <v>27</v>
      </c>
      <c r="C36" s="41" t="s">
        <v>28</v>
      </c>
      <c r="D36" s="41" t="s">
        <v>36</v>
      </c>
      <c r="E36" s="41" t="s">
        <v>37</v>
      </c>
      <c r="F36" s="41" t="s">
        <v>54</v>
      </c>
      <c r="G36" s="41" t="s">
        <v>29</v>
      </c>
      <c r="H36" s="60" t="s">
        <v>74</v>
      </c>
      <c r="I36" s="62" t="s">
        <v>44</v>
      </c>
      <c r="J36" s="47" t="s">
        <v>38</v>
      </c>
      <c r="K36" s="62" t="s">
        <v>45</v>
      </c>
      <c r="L36" s="47" t="s">
        <v>39</v>
      </c>
      <c r="M36" s="69" t="s">
        <v>46</v>
      </c>
      <c r="N36" s="68" t="s">
        <v>40</v>
      </c>
      <c r="O36" s="68" t="s">
        <v>50</v>
      </c>
      <c r="P36" s="85" t="s">
        <v>62</v>
      </c>
      <c r="Q36" s="68" t="s">
        <v>59</v>
      </c>
      <c r="R36" s="68" t="s">
        <v>57</v>
      </c>
      <c r="S36" s="68" t="s">
        <v>58</v>
      </c>
      <c r="T36" s="71" t="s">
        <v>56</v>
      </c>
      <c r="U36" s="76" t="s">
        <v>47</v>
      </c>
      <c r="V36" s="75" t="s">
        <v>41</v>
      </c>
      <c r="W36" s="75" t="s">
        <v>50</v>
      </c>
      <c r="X36" s="86" t="str">
        <f>+P36</f>
        <v>Jubilación patronal mensual al 60% del salario del trabajador</v>
      </c>
      <c r="Y36" s="75" t="s">
        <v>59</v>
      </c>
      <c r="Z36" s="75" t="s">
        <v>57</v>
      </c>
      <c r="AA36" s="75" t="s">
        <v>58</v>
      </c>
      <c r="AB36" s="77" t="s">
        <v>56</v>
      </c>
      <c r="AC36" s="80" t="s">
        <v>48</v>
      </c>
      <c r="AD36" s="78" t="s">
        <v>42</v>
      </c>
      <c r="AE36" s="78" t="s">
        <v>50</v>
      </c>
      <c r="AF36" s="87" t="str">
        <f>+X36</f>
        <v>Jubilación patronal mensual al 60% del salario del trabajador</v>
      </c>
      <c r="AG36" s="78" t="s">
        <v>59</v>
      </c>
      <c r="AH36" s="78" t="s">
        <v>57</v>
      </c>
      <c r="AI36" s="78" t="s">
        <v>58</v>
      </c>
      <c r="AJ36" s="92" t="s">
        <v>56</v>
      </c>
      <c r="AK36" s="83" t="s">
        <v>49</v>
      </c>
      <c r="AL36" s="82" t="s">
        <v>43</v>
      </c>
      <c r="AM36" s="82" t="s">
        <v>50</v>
      </c>
      <c r="AN36" s="88" t="str">
        <f>+AF36</f>
        <v>Jubilación patronal mensual al 60% del salario del trabajador</v>
      </c>
      <c r="AO36" s="82" t="s">
        <v>59</v>
      </c>
      <c r="AP36" s="82" t="s">
        <v>57</v>
      </c>
      <c r="AQ36" s="82" t="s">
        <v>58</v>
      </c>
      <c r="AR36" s="84" t="s">
        <v>56</v>
      </c>
    </row>
    <row r="37" spans="1:44" x14ac:dyDescent="0.25">
      <c r="A37" s="105">
        <v>1713765665</v>
      </c>
      <c r="B37" s="37" t="s">
        <v>82</v>
      </c>
      <c r="C37" s="37" t="s">
        <v>30</v>
      </c>
      <c r="D37" s="37" t="s">
        <v>83</v>
      </c>
      <c r="E37" s="38">
        <v>1900</v>
      </c>
      <c r="F37" s="38">
        <v>348.33</v>
      </c>
      <c r="G37" s="39">
        <v>28795</v>
      </c>
      <c r="H37" s="39">
        <v>40299</v>
      </c>
      <c r="I37" s="49">
        <f t="shared" ref="I37:J37" si="70">+($I$18-G37)/365</f>
        <v>45.194520547945203</v>
      </c>
      <c r="J37" s="48">
        <f t="shared" si="70"/>
        <v>13.676712328767124</v>
      </c>
      <c r="K37" s="49">
        <f t="shared" ref="K37:L37" si="71">+($K$18-G37)/365</f>
        <v>50.2</v>
      </c>
      <c r="L37" s="48">
        <f t="shared" si="71"/>
        <v>18.682191780821917</v>
      </c>
      <c r="M37" s="49">
        <f t="shared" ref="M37:N37" si="72">+($M$18-G37)/365</f>
        <v>55.202739726027396</v>
      </c>
      <c r="N37" s="54">
        <f t="shared" si="72"/>
        <v>23.684931506849313</v>
      </c>
      <c r="O37" s="45">
        <f>((E20*12)/12)</f>
        <v>1900</v>
      </c>
      <c r="P37" s="46">
        <f>+O37*60%</f>
        <v>1140</v>
      </c>
      <c r="Q37" s="46">
        <f>+P37*12</f>
        <v>13680</v>
      </c>
      <c r="R37" s="46">
        <f>+P37</f>
        <v>1140</v>
      </c>
      <c r="S37" s="46">
        <v>450</v>
      </c>
      <c r="T37" s="72">
        <f>SUM(Q37:S37)</f>
        <v>15270</v>
      </c>
      <c r="U37" s="49">
        <f t="shared" ref="U37:V37" si="73">+($U$18-G37)/365</f>
        <v>60.205479452054796</v>
      </c>
      <c r="V37" s="44">
        <f t="shared" si="73"/>
        <v>28.687671232876713</v>
      </c>
      <c r="W37" s="45">
        <f>((E20*12)/12)</f>
        <v>1900</v>
      </c>
      <c r="X37" s="46">
        <f>+W37*60%</f>
        <v>1140</v>
      </c>
      <c r="Y37" s="46">
        <f>+X37*12</f>
        <v>13680</v>
      </c>
      <c r="Z37" s="46">
        <f>+X37</f>
        <v>1140</v>
      </c>
      <c r="AA37" s="46">
        <v>450</v>
      </c>
      <c r="AB37" s="72">
        <f>SUM(Y37:AA37)</f>
        <v>15270</v>
      </c>
      <c r="AC37" s="65">
        <f t="shared" ref="AC37:AD37" si="74">+($AC$18-G37)/365</f>
        <v>65.208219178082189</v>
      </c>
      <c r="AD37" s="44">
        <f t="shared" si="74"/>
        <v>33.69041095890411</v>
      </c>
      <c r="AE37" s="45">
        <f>((E20*12)/12)</f>
        <v>1900</v>
      </c>
      <c r="AF37" s="46">
        <f>+AE37*60%</f>
        <v>1140</v>
      </c>
      <c r="AG37" s="46">
        <f>+AF37*12</f>
        <v>13680</v>
      </c>
      <c r="AH37" s="46">
        <f>+AF37</f>
        <v>1140</v>
      </c>
      <c r="AI37" s="46">
        <v>450</v>
      </c>
      <c r="AJ37" s="50">
        <f>SUM(AG37:AI37)</f>
        <v>15270</v>
      </c>
      <c r="AK37" s="65">
        <f t="shared" ref="AK37:AL37" si="75">+($AK$18-G37)/365</f>
        <v>70.213698630136989</v>
      </c>
      <c r="AL37" s="44">
        <f t="shared" si="75"/>
        <v>38.695890410958903</v>
      </c>
      <c r="AM37" s="45">
        <f>((E20*12)/12)</f>
        <v>1900</v>
      </c>
      <c r="AN37" s="46">
        <f>+AM37*60%</f>
        <v>1140</v>
      </c>
      <c r="AO37" s="46">
        <f>+AN37*12</f>
        <v>13680</v>
      </c>
      <c r="AP37" s="46">
        <f>+AN37</f>
        <v>1140</v>
      </c>
      <c r="AQ37" s="46">
        <v>450</v>
      </c>
      <c r="AR37" s="50">
        <f>SUM(AO37:AQ37)</f>
        <v>15270</v>
      </c>
    </row>
    <row r="38" spans="1:44" x14ac:dyDescent="0.25">
      <c r="A38" s="105">
        <v>201475449</v>
      </c>
      <c r="B38" s="37" t="s">
        <v>84</v>
      </c>
      <c r="C38" s="37" t="s">
        <v>30</v>
      </c>
      <c r="D38" s="37" t="s">
        <v>83</v>
      </c>
      <c r="E38" s="38">
        <v>2425</v>
      </c>
      <c r="F38" s="38">
        <v>355.79</v>
      </c>
      <c r="G38" s="39">
        <v>29795</v>
      </c>
      <c r="H38" s="39">
        <v>40299</v>
      </c>
      <c r="I38" s="49">
        <f t="shared" ref="I38:I50" si="76">+($I$18-G38)/365</f>
        <v>42.454794520547942</v>
      </c>
      <c r="J38" s="48">
        <f t="shared" ref="J38:J50" si="77">+($I$18-H38)/365</f>
        <v>13.676712328767124</v>
      </c>
      <c r="K38" s="49">
        <f t="shared" ref="K38:K50" si="78">+($K$18-G38)/365</f>
        <v>47.460273972602742</v>
      </c>
      <c r="L38" s="48">
        <f t="shared" ref="L38:L50" si="79">+($K$18-H38)/365</f>
        <v>18.682191780821917</v>
      </c>
      <c r="M38" s="49">
        <f t="shared" ref="M38:M50" si="80">+($M$18-G38)/365</f>
        <v>52.463013698630135</v>
      </c>
      <c r="N38" s="54">
        <f t="shared" ref="N38:N50" si="81">+($M$18-H38)/365</f>
        <v>23.684931506849313</v>
      </c>
      <c r="O38" s="45">
        <f t="shared" ref="O38:O50" si="82">((E21*12)/12)</f>
        <v>2425</v>
      </c>
      <c r="P38" s="46">
        <f t="shared" ref="P38:P50" si="83">+O38*60%</f>
        <v>1455</v>
      </c>
      <c r="Q38" s="46">
        <f t="shared" ref="Q38:Q50" si="84">+P38*12</f>
        <v>17460</v>
      </c>
      <c r="R38" s="46">
        <f t="shared" ref="R38:R50" si="85">+P38</f>
        <v>1455</v>
      </c>
      <c r="S38" s="46">
        <v>450</v>
      </c>
      <c r="T38" s="72">
        <f t="shared" ref="T38:T50" si="86">SUM(Q38:S38)</f>
        <v>19365</v>
      </c>
      <c r="U38" s="49">
        <f t="shared" ref="U38:U50" si="87">+($U$18-G38)/365</f>
        <v>57.465753424657535</v>
      </c>
      <c r="V38" s="44">
        <f t="shared" ref="V38:V50" si="88">+($U$18-H38)/365</f>
        <v>28.687671232876713</v>
      </c>
      <c r="W38" s="45">
        <f t="shared" ref="W38:W50" si="89">((E21*12)/12)</f>
        <v>2425</v>
      </c>
      <c r="X38" s="46">
        <f t="shared" ref="X38:X50" si="90">+W38*60%</f>
        <v>1455</v>
      </c>
      <c r="Y38" s="46">
        <f t="shared" ref="Y38:Y50" si="91">+X38*12</f>
        <v>17460</v>
      </c>
      <c r="Z38" s="46">
        <f t="shared" ref="Z38:Z50" si="92">+X38</f>
        <v>1455</v>
      </c>
      <c r="AA38" s="46">
        <v>450</v>
      </c>
      <c r="AB38" s="72">
        <f t="shared" ref="AB38:AB50" si="93">SUM(Y38:AA38)</f>
        <v>19365</v>
      </c>
      <c r="AC38" s="65">
        <f t="shared" ref="AC38:AC50" si="94">+($AC$18-G38)/365</f>
        <v>62.468493150684928</v>
      </c>
      <c r="AD38" s="44">
        <f t="shared" ref="AD38:AD50" si="95">+($AC$18-H38)/365</f>
        <v>33.69041095890411</v>
      </c>
      <c r="AE38" s="45">
        <f t="shared" ref="AE38:AE50" si="96">((E21*12)/12)</f>
        <v>2425</v>
      </c>
      <c r="AF38" s="46">
        <f t="shared" ref="AF38:AF50" si="97">+AE38*60%</f>
        <v>1455</v>
      </c>
      <c r="AG38" s="46">
        <f t="shared" ref="AG38:AG50" si="98">+AF38*12</f>
        <v>17460</v>
      </c>
      <c r="AH38" s="46">
        <f t="shared" ref="AH38:AH50" si="99">+AF38</f>
        <v>1455</v>
      </c>
      <c r="AI38" s="46">
        <v>450</v>
      </c>
      <c r="AJ38" s="50">
        <f t="shared" ref="AJ38:AJ50" si="100">SUM(AG38:AI38)</f>
        <v>19365</v>
      </c>
      <c r="AK38" s="65">
        <f t="shared" ref="AK38:AK50" si="101">+($AK$18-G38)/365</f>
        <v>67.473972602739721</v>
      </c>
      <c r="AL38" s="44">
        <f t="shared" ref="AL38:AL50" si="102">+($AK$18-H38)/365</f>
        <v>38.695890410958903</v>
      </c>
      <c r="AM38" s="45">
        <f t="shared" ref="AM38:AM50" si="103">((E21*12)/12)</f>
        <v>2425</v>
      </c>
      <c r="AN38" s="46">
        <f t="shared" ref="AN38:AN50" si="104">+AM38*60%</f>
        <v>1455</v>
      </c>
      <c r="AO38" s="46">
        <f t="shared" ref="AO38:AO50" si="105">+AN38*12</f>
        <v>17460</v>
      </c>
      <c r="AP38" s="46">
        <f t="shared" ref="AP38:AP50" si="106">+AN38</f>
        <v>1455</v>
      </c>
      <c r="AQ38" s="46">
        <v>450</v>
      </c>
      <c r="AR38" s="50">
        <f t="shared" ref="AR38:AR50" si="107">SUM(AO38:AQ38)</f>
        <v>19365</v>
      </c>
    </row>
    <row r="39" spans="1:44" x14ac:dyDescent="0.25">
      <c r="A39" s="105">
        <v>1711424075</v>
      </c>
      <c r="B39" s="37" t="s">
        <v>85</v>
      </c>
      <c r="C39" s="37" t="s">
        <v>31</v>
      </c>
      <c r="D39" s="37" t="s">
        <v>83</v>
      </c>
      <c r="E39" s="38">
        <v>2134</v>
      </c>
      <c r="F39" s="38">
        <v>160.05000000000001</v>
      </c>
      <c r="G39" s="39">
        <v>26998</v>
      </c>
      <c r="H39" s="39">
        <v>40391</v>
      </c>
      <c r="I39" s="49">
        <f t="shared" si="76"/>
        <v>50.11780821917808</v>
      </c>
      <c r="J39" s="48">
        <f t="shared" si="77"/>
        <v>13.424657534246576</v>
      </c>
      <c r="K39" s="49">
        <f t="shared" si="78"/>
        <v>55.123287671232873</v>
      </c>
      <c r="L39" s="48">
        <f t="shared" si="79"/>
        <v>18.43013698630137</v>
      </c>
      <c r="M39" s="49">
        <f t="shared" si="80"/>
        <v>60.126027397260273</v>
      </c>
      <c r="N39" s="54">
        <f t="shared" si="81"/>
        <v>23.432876712328767</v>
      </c>
      <c r="O39" s="45">
        <f t="shared" si="82"/>
        <v>2134</v>
      </c>
      <c r="P39" s="46">
        <f t="shared" si="83"/>
        <v>1280.3999999999999</v>
      </c>
      <c r="Q39" s="46">
        <f t="shared" si="84"/>
        <v>15364.8</v>
      </c>
      <c r="R39" s="46">
        <f t="shared" si="85"/>
        <v>1280.3999999999999</v>
      </c>
      <c r="S39" s="46">
        <v>450</v>
      </c>
      <c r="T39" s="72">
        <f t="shared" si="86"/>
        <v>17095.2</v>
      </c>
      <c r="U39" s="49">
        <f t="shared" si="87"/>
        <v>65.128767123287673</v>
      </c>
      <c r="V39" s="44">
        <f t="shared" si="88"/>
        <v>28.435616438356163</v>
      </c>
      <c r="W39" s="45">
        <f t="shared" si="89"/>
        <v>2134</v>
      </c>
      <c r="X39" s="46">
        <f t="shared" si="90"/>
        <v>1280.3999999999999</v>
      </c>
      <c r="Y39" s="46">
        <f t="shared" si="91"/>
        <v>15364.8</v>
      </c>
      <c r="Z39" s="46">
        <f t="shared" si="92"/>
        <v>1280.3999999999999</v>
      </c>
      <c r="AA39" s="46">
        <v>450</v>
      </c>
      <c r="AB39" s="72">
        <f t="shared" si="93"/>
        <v>17095.2</v>
      </c>
      <c r="AC39" s="65">
        <f t="shared" si="94"/>
        <v>70.131506849315073</v>
      </c>
      <c r="AD39" s="44">
        <f t="shared" si="95"/>
        <v>33.438356164383563</v>
      </c>
      <c r="AE39" s="45">
        <f t="shared" si="96"/>
        <v>2134</v>
      </c>
      <c r="AF39" s="46">
        <f t="shared" si="97"/>
        <v>1280.3999999999999</v>
      </c>
      <c r="AG39" s="46">
        <f t="shared" si="98"/>
        <v>15364.8</v>
      </c>
      <c r="AH39" s="46">
        <f t="shared" si="99"/>
        <v>1280.3999999999999</v>
      </c>
      <c r="AI39" s="46">
        <v>450</v>
      </c>
      <c r="AJ39" s="50">
        <f t="shared" si="100"/>
        <v>17095.2</v>
      </c>
      <c r="AK39" s="65">
        <f t="shared" si="101"/>
        <v>75.136986301369859</v>
      </c>
      <c r="AL39" s="44">
        <f t="shared" si="102"/>
        <v>38.443835616438356</v>
      </c>
      <c r="AM39" s="45">
        <f t="shared" si="103"/>
        <v>2134</v>
      </c>
      <c r="AN39" s="46">
        <f t="shared" si="104"/>
        <v>1280.3999999999999</v>
      </c>
      <c r="AO39" s="46">
        <f t="shared" si="105"/>
        <v>15364.8</v>
      </c>
      <c r="AP39" s="46">
        <f t="shared" si="106"/>
        <v>1280.3999999999999</v>
      </c>
      <c r="AQ39" s="46">
        <v>450</v>
      </c>
      <c r="AR39" s="50">
        <f t="shared" si="107"/>
        <v>17095.2</v>
      </c>
    </row>
    <row r="40" spans="1:44" x14ac:dyDescent="0.25">
      <c r="A40" s="105">
        <v>1707980478</v>
      </c>
      <c r="B40" s="37" t="s">
        <v>86</v>
      </c>
      <c r="C40" s="37" t="s">
        <v>31</v>
      </c>
      <c r="D40" s="37" t="s">
        <v>83</v>
      </c>
      <c r="E40" s="38">
        <v>917</v>
      </c>
      <c r="F40" s="38">
        <v>2131.3100000000004</v>
      </c>
      <c r="G40" s="39">
        <v>24080</v>
      </c>
      <c r="H40" s="39">
        <v>40299</v>
      </c>
      <c r="I40" s="49">
        <f t="shared" si="76"/>
        <v>58.112328767123287</v>
      </c>
      <c r="J40" s="48">
        <f t="shared" si="77"/>
        <v>13.676712328767124</v>
      </c>
      <c r="K40" s="49">
        <f t="shared" si="78"/>
        <v>63.11780821917808</v>
      </c>
      <c r="L40" s="48">
        <f t="shared" si="79"/>
        <v>18.682191780821917</v>
      </c>
      <c r="M40" s="49">
        <f t="shared" si="80"/>
        <v>68.120547945205473</v>
      </c>
      <c r="N40" s="54">
        <f t="shared" si="81"/>
        <v>23.684931506849313</v>
      </c>
      <c r="O40" s="45">
        <f t="shared" si="82"/>
        <v>917</v>
      </c>
      <c r="P40" s="46">
        <f t="shared" si="83"/>
        <v>550.19999999999993</v>
      </c>
      <c r="Q40" s="46">
        <f t="shared" si="84"/>
        <v>6602.4</v>
      </c>
      <c r="R40" s="46">
        <f t="shared" si="85"/>
        <v>550.19999999999993</v>
      </c>
      <c r="S40" s="46">
        <v>450</v>
      </c>
      <c r="T40" s="72">
        <f t="shared" si="86"/>
        <v>7602.5999999999995</v>
      </c>
      <c r="U40" s="49">
        <f t="shared" si="87"/>
        <v>73.123287671232873</v>
      </c>
      <c r="V40" s="44">
        <f t="shared" si="88"/>
        <v>28.687671232876713</v>
      </c>
      <c r="W40" s="45">
        <f t="shared" si="89"/>
        <v>917</v>
      </c>
      <c r="X40" s="46">
        <f t="shared" si="90"/>
        <v>550.19999999999993</v>
      </c>
      <c r="Y40" s="46">
        <f t="shared" si="91"/>
        <v>6602.4</v>
      </c>
      <c r="Z40" s="46">
        <f t="shared" si="92"/>
        <v>550.19999999999993</v>
      </c>
      <c r="AA40" s="46">
        <v>450</v>
      </c>
      <c r="AB40" s="72">
        <f t="shared" si="93"/>
        <v>7602.5999999999995</v>
      </c>
      <c r="AC40" s="65">
        <f t="shared" si="94"/>
        <v>78.126027397260273</v>
      </c>
      <c r="AD40" s="44">
        <f t="shared" si="95"/>
        <v>33.69041095890411</v>
      </c>
      <c r="AE40" s="45">
        <f t="shared" si="96"/>
        <v>917</v>
      </c>
      <c r="AF40" s="46">
        <f t="shared" si="97"/>
        <v>550.19999999999993</v>
      </c>
      <c r="AG40" s="46">
        <f t="shared" si="98"/>
        <v>6602.4</v>
      </c>
      <c r="AH40" s="46">
        <f t="shared" si="99"/>
        <v>550.19999999999993</v>
      </c>
      <c r="AI40" s="46">
        <v>450</v>
      </c>
      <c r="AJ40" s="50">
        <f t="shared" si="100"/>
        <v>7602.5999999999995</v>
      </c>
      <c r="AK40" s="65">
        <f t="shared" si="101"/>
        <v>83.131506849315073</v>
      </c>
      <c r="AL40" s="44">
        <f t="shared" si="102"/>
        <v>38.695890410958903</v>
      </c>
      <c r="AM40" s="45">
        <f t="shared" si="103"/>
        <v>917</v>
      </c>
      <c r="AN40" s="46">
        <f t="shared" si="104"/>
        <v>550.19999999999993</v>
      </c>
      <c r="AO40" s="46">
        <f t="shared" si="105"/>
        <v>6602.4</v>
      </c>
      <c r="AP40" s="46">
        <f t="shared" si="106"/>
        <v>550.19999999999993</v>
      </c>
      <c r="AQ40" s="46">
        <v>450</v>
      </c>
      <c r="AR40" s="50">
        <f t="shared" si="107"/>
        <v>7602.5999999999995</v>
      </c>
    </row>
    <row r="41" spans="1:44" x14ac:dyDescent="0.25">
      <c r="A41" s="105">
        <v>1715380299</v>
      </c>
      <c r="B41" s="37" t="s">
        <v>87</v>
      </c>
      <c r="C41" s="37" t="s">
        <v>30</v>
      </c>
      <c r="D41" s="37" t="s">
        <v>83</v>
      </c>
      <c r="E41" s="38">
        <v>917</v>
      </c>
      <c r="F41" s="38">
        <v>98.044166666666669</v>
      </c>
      <c r="G41" s="39">
        <v>29273</v>
      </c>
      <c r="H41" s="39">
        <v>40578</v>
      </c>
      <c r="I41" s="49">
        <f t="shared" si="76"/>
        <v>43.884931506849313</v>
      </c>
      <c r="J41" s="48">
        <f t="shared" si="77"/>
        <v>12.912328767123288</v>
      </c>
      <c r="K41" s="49">
        <f t="shared" si="78"/>
        <v>48.890410958904113</v>
      </c>
      <c r="L41" s="48">
        <f t="shared" si="79"/>
        <v>17.917808219178081</v>
      </c>
      <c r="M41" s="49">
        <f t="shared" si="80"/>
        <v>53.893150684931506</v>
      </c>
      <c r="N41" s="54">
        <f t="shared" si="81"/>
        <v>22.920547945205481</v>
      </c>
      <c r="O41" s="45">
        <f t="shared" si="82"/>
        <v>917</v>
      </c>
      <c r="P41" s="46">
        <f t="shared" si="83"/>
        <v>550.19999999999993</v>
      </c>
      <c r="Q41" s="46">
        <f t="shared" si="84"/>
        <v>6602.4</v>
      </c>
      <c r="R41" s="46">
        <f t="shared" si="85"/>
        <v>550.19999999999993</v>
      </c>
      <c r="S41" s="46">
        <v>450</v>
      </c>
      <c r="T41" s="72">
        <f t="shared" si="86"/>
        <v>7602.5999999999995</v>
      </c>
      <c r="U41" s="49">
        <f t="shared" si="87"/>
        <v>58.895890410958906</v>
      </c>
      <c r="V41" s="44">
        <f t="shared" si="88"/>
        <v>27.923287671232877</v>
      </c>
      <c r="W41" s="45">
        <f t="shared" si="89"/>
        <v>917</v>
      </c>
      <c r="X41" s="46">
        <f t="shared" si="90"/>
        <v>550.19999999999993</v>
      </c>
      <c r="Y41" s="46">
        <f t="shared" si="91"/>
        <v>6602.4</v>
      </c>
      <c r="Z41" s="46">
        <f t="shared" si="92"/>
        <v>550.19999999999993</v>
      </c>
      <c r="AA41" s="46">
        <v>450</v>
      </c>
      <c r="AB41" s="72">
        <f t="shared" si="93"/>
        <v>7602.5999999999995</v>
      </c>
      <c r="AC41" s="65">
        <f t="shared" si="94"/>
        <v>63.898630136986299</v>
      </c>
      <c r="AD41" s="44">
        <f t="shared" si="95"/>
        <v>32.926027397260277</v>
      </c>
      <c r="AE41" s="45">
        <f t="shared" si="96"/>
        <v>917</v>
      </c>
      <c r="AF41" s="46">
        <f t="shared" si="97"/>
        <v>550.19999999999993</v>
      </c>
      <c r="AG41" s="46">
        <f t="shared" si="98"/>
        <v>6602.4</v>
      </c>
      <c r="AH41" s="46">
        <f t="shared" si="99"/>
        <v>550.19999999999993</v>
      </c>
      <c r="AI41" s="46">
        <v>450</v>
      </c>
      <c r="AJ41" s="50">
        <f t="shared" si="100"/>
        <v>7602.5999999999995</v>
      </c>
      <c r="AK41" s="65">
        <f t="shared" si="101"/>
        <v>68.904109589041099</v>
      </c>
      <c r="AL41" s="44">
        <f t="shared" si="102"/>
        <v>37.93150684931507</v>
      </c>
      <c r="AM41" s="45">
        <f t="shared" si="103"/>
        <v>917</v>
      </c>
      <c r="AN41" s="46">
        <f t="shared" si="104"/>
        <v>550.19999999999993</v>
      </c>
      <c r="AO41" s="46">
        <f t="shared" si="105"/>
        <v>6602.4</v>
      </c>
      <c r="AP41" s="46">
        <f t="shared" si="106"/>
        <v>550.19999999999993</v>
      </c>
      <c r="AQ41" s="46">
        <v>450</v>
      </c>
      <c r="AR41" s="50">
        <f t="shared" si="107"/>
        <v>7602.5999999999995</v>
      </c>
    </row>
    <row r="42" spans="1:44" x14ac:dyDescent="0.25">
      <c r="A42" s="105">
        <v>1715814651</v>
      </c>
      <c r="B42" s="37" t="s">
        <v>88</v>
      </c>
      <c r="C42" s="37" t="s">
        <v>31</v>
      </c>
      <c r="D42" s="37" t="s">
        <v>83</v>
      </c>
      <c r="E42" s="38">
        <v>1312</v>
      </c>
      <c r="F42" s="38">
        <v>87.463333333333338</v>
      </c>
      <c r="G42" s="39">
        <v>30782</v>
      </c>
      <c r="H42" s="39">
        <v>40544</v>
      </c>
      <c r="I42" s="49">
        <f t="shared" si="76"/>
        <v>39.750684931506846</v>
      </c>
      <c r="J42" s="48">
        <f t="shared" si="77"/>
        <v>13.005479452054795</v>
      </c>
      <c r="K42" s="49">
        <f t="shared" si="78"/>
        <v>44.756164383561647</v>
      </c>
      <c r="L42" s="48">
        <f t="shared" si="79"/>
        <v>18.010958904109589</v>
      </c>
      <c r="M42" s="49">
        <f t="shared" si="80"/>
        <v>49.758904109589039</v>
      </c>
      <c r="N42" s="54">
        <f t="shared" si="81"/>
        <v>23.013698630136986</v>
      </c>
      <c r="O42" s="45">
        <f t="shared" si="82"/>
        <v>1312</v>
      </c>
      <c r="P42" s="46">
        <f t="shared" si="83"/>
        <v>787.19999999999993</v>
      </c>
      <c r="Q42" s="46">
        <f t="shared" si="84"/>
        <v>9446.4</v>
      </c>
      <c r="R42" s="46">
        <f t="shared" si="85"/>
        <v>787.19999999999993</v>
      </c>
      <c r="S42" s="46">
        <v>450</v>
      </c>
      <c r="T42" s="72">
        <f t="shared" si="86"/>
        <v>10683.6</v>
      </c>
      <c r="U42" s="49">
        <f t="shared" si="87"/>
        <v>54.761643835616439</v>
      </c>
      <c r="V42" s="44">
        <f t="shared" si="88"/>
        <v>28.016438356164382</v>
      </c>
      <c r="W42" s="45">
        <f t="shared" si="89"/>
        <v>1312</v>
      </c>
      <c r="X42" s="46">
        <f t="shared" si="90"/>
        <v>787.19999999999993</v>
      </c>
      <c r="Y42" s="46">
        <f t="shared" si="91"/>
        <v>9446.4</v>
      </c>
      <c r="Z42" s="46">
        <f t="shared" si="92"/>
        <v>787.19999999999993</v>
      </c>
      <c r="AA42" s="46">
        <v>450</v>
      </c>
      <c r="AB42" s="72">
        <f t="shared" si="93"/>
        <v>10683.6</v>
      </c>
      <c r="AC42" s="65">
        <f t="shared" si="94"/>
        <v>59.764383561643832</v>
      </c>
      <c r="AD42" s="44">
        <f t="shared" si="95"/>
        <v>33.019178082191779</v>
      </c>
      <c r="AE42" s="45">
        <f t="shared" si="96"/>
        <v>1312</v>
      </c>
      <c r="AF42" s="46">
        <f t="shared" si="97"/>
        <v>787.19999999999993</v>
      </c>
      <c r="AG42" s="46">
        <f t="shared" si="98"/>
        <v>9446.4</v>
      </c>
      <c r="AH42" s="46">
        <f t="shared" si="99"/>
        <v>787.19999999999993</v>
      </c>
      <c r="AI42" s="46">
        <v>450</v>
      </c>
      <c r="AJ42" s="50">
        <f t="shared" si="100"/>
        <v>10683.6</v>
      </c>
      <c r="AK42" s="65">
        <f t="shared" si="101"/>
        <v>64.769863013698625</v>
      </c>
      <c r="AL42" s="44">
        <f t="shared" si="102"/>
        <v>38.024657534246572</v>
      </c>
      <c r="AM42" s="45">
        <f t="shared" si="103"/>
        <v>1312</v>
      </c>
      <c r="AN42" s="46">
        <f t="shared" si="104"/>
        <v>787.19999999999993</v>
      </c>
      <c r="AO42" s="46">
        <f t="shared" si="105"/>
        <v>9446.4</v>
      </c>
      <c r="AP42" s="46">
        <f t="shared" si="106"/>
        <v>787.19999999999993</v>
      </c>
      <c r="AQ42" s="46">
        <v>450</v>
      </c>
      <c r="AR42" s="50">
        <f t="shared" si="107"/>
        <v>10683.6</v>
      </c>
    </row>
    <row r="43" spans="1:44" x14ac:dyDescent="0.25">
      <c r="A43" s="105">
        <v>1715708903</v>
      </c>
      <c r="B43" s="37" t="s">
        <v>89</v>
      </c>
      <c r="C43" s="37" t="s">
        <v>30</v>
      </c>
      <c r="D43" s="37" t="s">
        <v>83</v>
      </c>
      <c r="E43" s="38">
        <v>1312</v>
      </c>
      <c r="F43" s="38">
        <v>150.33333333333334</v>
      </c>
      <c r="G43" s="39">
        <v>29607</v>
      </c>
      <c r="H43" s="39">
        <v>40940</v>
      </c>
      <c r="I43" s="49">
        <f t="shared" si="76"/>
        <v>42.969863013698628</v>
      </c>
      <c r="J43" s="48">
        <f t="shared" si="77"/>
        <v>11.920547945205479</v>
      </c>
      <c r="K43" s="49">
        <f t="shared" si="78"/>
        <v>47.975342465753428</v>
      </c>
      <c r="L43" s="48">
        <f t="shared" si="79"/>
        <v>16.926027397260274</v>
      </c>
      <c r="M43" s="49">
        <f t="shared" si="80"/>
        <v>52.978082191780821</v>
      </c>
      <c r="N43" s="54">
        <f t="shared" si="81"/>
        <v>21.92876712328767</v>
      </c>
      <c r="O43" s="45">
        <f t="shared" si="82"/>
        <v>1312</v>
      </c>
      <c r="P43" s="46">
        <f t="shared" si="83"/>
        <v>787.19999999999993</v>
      </c>
      <c r="Q43" s="46">
        <f t="shared" si="84"/>
        <v>9446.4</v>
      </c>
      <c r="R43" s="46">
        <f t="shared" si="85"/>
        <v>787.19999999999993</v>
      </c>
      <c r="S43" s="46">
        <v>450</v>
      </c>
      <c r="T43" s="72">
        <f t="shared" si="86"/>
        <v>10683.6</v>
      </c>
      <c r="U43" s="49">
        <f t="shared" si="87"/>
        <v>57.980821917808221</v>
      </c>
      <c r="V43" s="44">
        <f t="shared" si="88"/>
        <v>26.931506849315067</v>
      </c>
      <c r="W43" s="45">
        <f t="shared" si="89"/>
        <v>1312</v>
      </c>
      <c r="X43" s="46">
        <f t="shared" si="90"/>
        <v>787.19999999999993</v>
      </c>
      <c r="Y43" s="46">
        <f t="shared" si="91"/>
        <v>9446.4</v>
      </c>
      <c r="Z43" s="46">
        <f t="shared" si="92"/>
        <v>787.19999999999993</v>
      </c>
      <c r="AA43" s="46">
        <v>450</v>
      </c>
      <c r="AB43" s="72">
        <f t="shared" si="93"/>
        <v>10683.6</v>
      </c>
      <c r="AC43" s="65">
        <f t="shared" si="94"/>
        <v>62.983561643835614</v>
      </c>
      <c r="AD43" s="44">
        <f t="shared" si="95"/>
        <v>31.934246575342467</v>
      </c>
      <c r="AE43" s="45">
        <f t="shared" si="96"/>
        <v>1312</v>
      </c>
      <c r="AF43" s="46">
        <f t="shared" si="97"/>
        <v>787.19999999999993</v>
      </c>
      <c r="AG43" s="46">
        <f t="shared" si="98"/>
        <v>9446.4</v>
      </c>
      <c r="AH43" s="46">
        <f t="shared" si="99"/>
        <v>787.19999999999993</v>
      </c>
      <c r="AI43" s="46">
        <v>450</v>
      </c>
      <c r="AJ43" s="50">
        <f t="shared" si="100"/>
        <v>10683.6</v>
      </c>
      <c r="AK43" s="65">
        <f t="shared" si="101"/>
        <v>67.989041095890414</v>
      </c>
      <c r="AL43" s="44">
        <f t="shared" si="102"/>
        <v>36.939726027397263</v>
      </c>
      <c r="AM43" s="45">
        <f t="shared" si="103"/>
        <v>1312</v>
      </c>
      <c r="AN43" s="46">
        <f t="shared" si="104"/>
        <v>787.19999999999993</v>
      </c>
      <c r="AO43" s="46">
        <f t="shared" si="105"/>
        <v>9446.4</v>
      </c>
      <c r="AP43" s="46">
        <f t="shared" si="106"/>
        <v>787.19999999999993</v>
      </c>
      <c r="AQ43" s="46">
        <v>450</v>
      </c>
      <c r="AR43" s="50">
        <f t="shared" si="107"/>
        <v>10683.6</v>
      </c>
    </row>
    <row r="44" spans="1:44" x14ac:dyDescent="0.25">
      <c r="A44" s="105">
        <v>1721434221</v>
      </c>
      <c r="B44" s="37" t="s">
        <v>90</v>
      </c>
      <c r="C44" s="37" t="s">
        <v>30</v>
      </c>
      <c r="D44" s="37" t="s">
        <v>83</v>
      </c>
      <c r="E44" s="38">
        <v>1761</v>
      </c>
      <c r="F44" s="38">
        <v>961.12000000000012</v>
      </c>
      <c r="G44" s="39">
        <v>31561</v>
      </c>
      <c r="H44" s="39">
        <v>41306</v>
      </c>
      <c r="I44" s="49">
        <f t="shared" si="76"/>
        <v>37.61643835616438</v>
      </c>
      <c r="J44" s="48">
        <f t="shared" si="77"/>
        <v>10.917808219178083</v>
      </c>
      <c r="K44" s="49">
        <f t="shared" si="78"/>
        <v>42.62191780821918</v>
      </c>
      <c r="L44" s="48">
        <f t="shared" si="79"/>
        <v>15.923287671232877</v>
      </c>
      <c r="M44" s="49">
        <f t="shared" si="80"/>
        <v>47.624657534246573</v>
      </c>
      <c r="N44" s="54">
        <f t="shared" si="81"/>
        <v>20.926027397260274</v>
      </c>
      <c r="O44" s="45">
        <f t="shared" si="82"/>
        <v>1761</v>
      </c>
      <c r="P44" s="46">
        <f t="shared" si="83"/>
        <v>1056.5999999999999</v>
      </c>
      <c r="Q44" s="46">
        <f t="shared" si="84"/>
        <v>12679.199999999999</v>
      </c>
      <c r="R44" s="46">
        <f t="shared" si="85"/>
        <v>1056.5999999999999</v>
      </c>
      <c r="S44" s="46">
        <v>450</v>
      </c>
      <c r="T44" s="72">
        <f t="shared" si="86"/>
        <v>14185.8</v>
      </c>
      <c r="U44" s="49">
        <f t="shared" si="87"/>
        <v>52.627397260273973</v>
      </c>
      <c r="V44" s="44">
        <f t="shared" si="88"/>
        <v>25.92876712328767</v>
      </c>
      <c r="W44" s="45">
        <f t="shared" si="89"/>
        <v>1761</v>
      </c>
      <c r="X44" s="46">
        <f t="shared" si="90"/>
        <v>1056.5999999999999</v>
      </c>
      <c r="Y44" s="46">
        <f t="shared" si="91"/>
        <v>12679.199999999999</v>
      </c>
      <c r="Z44" s="46">
        <f t="shared" si="92"/>
        <v>1056.5999999999999</v>
      </c>
      <c r="AA44" s="46">
        <v>450</v>
      </c>
      <c r="AB44" s="72">
        <f t="shared" si="93"/>
        <v>14185.8</v>
      </c>
      <c r="AC44" s="65">
        <f t="shared" si="94"/>
        <v>57.630136986301373</v>
      </c>
      <c r="AD44" s="44">
        <f t="shared" si="95"/>
        <v>30.931506849315067</v>
      </c>
      <c r="AE44" s="45">
        <f t="shared" si="96"/>
        <v>1761</v>
      </c>
      <c r="AF44" s="46">
        <f t="shared" si="97"/>
        <v>1056.5999999999999</v>
      </c>
      <c r="AG44" s="46">
        <f t="shared" si="98"/>
        <v>12679.199999999999</v>
      </c>
      <c r="AH44" s="46">
        <f t="shared" si="99"/>
        <v>1056.5999999999999</v>
      </c>
      <c r="AI44" s="46">
        <v>450</v>
      </c>
      <c r="AJ44" s="50">
        <f t="shared" si="100"/>
        <v>14185.8</v>
      </c>
      <c r="AK44" s="65">
        <f t="shared" si="101"/>
        <v>62.635616438356166</v>
      </c>
      <c r="AL44" s="44">
        <f t="shared" si="102"/>
        <v>35.936986301369863</v>
      </c>
      <c r="AM44" s="45">
        <f t="shared" si="103"/>
        <v>1761</v>
      </c>
      <c r="AN44" s="46">
        <f t="shared" si="104"/>
        <v>1056.5999999999999</v>
      </c>
      <c r="AO44" s="46">
        <f t="shared" si="105"/>
        <v>12679.199999999999</v>
      </c>
      <c r="AP44" s="46">
        <f t="shared" si="106"/>
        <v>1056.5999999999999</v>
      </c>
      <c r="AQ44" s="46">
        <v>450</v>
      </c>
      <c r="AR44" s="50">
        <f t="shared" si="107"/>
        <v>14185.8</v>
      </c>
    </row>
    <row r="45" spans="1:44" x14ac:dyDescent="0.25">
      <c r="A45" s="105">
        <v>1710696566</v>
      </c>
      <c r="B45" s="37" t="s">
        <v>91</v>
      </c>
      <c r="C45" s="37" t="s">
        <v>30</v>
      </c>
      <c r="D45" s="37" t="s">
        <v>83</v>
      </c>
      <c r="E45" s="38">
        <v>1001</v>
      </c>
      <c r="F45" s="38">
        <v>343.57260416666668</v>
      </c>
      <c r="G45" s="39">
        <v>25428</v>
      </c>
      <c r="H45" s="39">
        <v>40924</v>
      </c>
      <c r="I45" s="49">
        <f t="shared" si="76"/>
        <v>54.419178082191777</v>
      </c>
      <c r="J45" s="48">
        <f t="shared" si="77"/>
        <v>11.964383561643835</v>
      </c>
      <c r="K45" s="49">
        <f t="shared" si="78"/>
        <v>59.424657534246577</v>
      </c>
      <c r="L45" s="48">
        <f t="shared" si="79"/>
        <v>16.969863013698632</v>
      </c>
      <c r="M45" s="49">
        <f t="shared" si="80"/>
        <v>64.427397260273978</v>
      </c>
      <c r="N45" s="54">
        <f t="shared" si="81"/>
        <v>21.972602739726028</v>
      </c>
      <c r="O45" s="45">
        <f t="shared" si="82"/>
        <v>1001</v>
      </c>
      <c r="P45" s="46">
        <f t="shared" si="83"/>
        <v>600.6</v>
      </c>
      <c r="Q45" s="46">
        <f t="shared" si="84"/>
        <v>7207.2000000000007</v>
      </c>
      <c r="R45" s="46">
        <f t="shared" si="85"/>
        <v>600.6</v>
      </c>
      <c r="S45" s="46">
        <v>450</v>
      </c>
      <c r="T45" s="72">
        <f t="shared" si="86"/>
        <v>8257.8000000000011</v>
      </c>
      <c r="U45" s="49">
        <f t="shared" si="87"/>
        <v>69.430136986301363</v>
      </c>
      <c r="V45" s="44">
        <f t="shared" si="88"/>
        <v>26.975342465753425</v>
      </c>
      <c r="W45" s="45">
        <f t="shared" si="89"/>
        <v>1001</v>
      </c>
      <c r="X45" s="46">
        <f t="shared" si="90"/>
        <v>600.6</v>
      </c>
      <c r="Y45" s="46">
        <f t="shared" si="91"/>
        <v>7207.2000000000007</v>
      </c>
      <c r="Z45" s="46">
        <f t="shared" si="92"/>
        <v>600.6</v>
      </c>
      <c r="AA45" s="46">
        <v>450</v>
      </c>
      <c r="AB45" s="72">
        <f t="shared" si="93"/>
        <v>8257.8000000000011</v>
      </c>
      <c r="AC45" s="65">
        <f t="shared" si="94"/>
        <v>74.432876712328763</v>
      </c>
      <c r="AD45" s="44">
        <f t="shared" si="95"/>
        <v>31.978082191780821</v>
      </c>
      <c r="AE45" s="45">
        <f t="shared" si="96"/>
        <v>1001</v>
      </c>
      <c r="AF45" s="46">
        <f t="shared" si="97"/>
        <v>600.6</v>
      </c>
      <c r="AG45" s="46">
        <f t="shared" si="98"/>
        <v>7207.2000000000007</v>
      </c>
      <c r="AH45" s="46">
        <f t="shared" si="99"/>
        <v>600.6</v>
      </c>
      <c r="AI45" s="46">
        <v>450</v>
      </c>
      <c r="AJ45" s="50">
        <f t="shared" si="100"/>
        <v>8257.8000000000011</v>
      </c>
      <c r="AK45" s="65">
        <f t="shared" si="101"/>
        <v>79.438356164383563</v>
      </c>
      <c r="AL45" s="44">
        <f t="shared" si="102"/>
        <v>36.983561643835614</v>
      </c>
      <c r="AM45" s="45">
        <f t="shared" si="103"/>
        <v>1001</v>
      </c>
      <c r="AN45" s="46">
        <f t="shared" si="104"/>
        <v>600.6</v>
      </c>
      <c r="AO45" s="46">
        <f t="shared" si="105"/>
        <v>7207.2000000000007</v>
      </c>
      <c r="AP45" s="46">
        <f t="shared" si="106"/>
        <v>600.6</v>
      </c>
      <c r="AQ45" s="46">
        <v>450</v>
      </c>
      <c r="AR45" s="50">
        <f t="shared" si="107"/>
        <v>8257.8000000000011</v>
      </c>
    </row>
    <row r="46" spans="1:44" x14ac:dyDescent="0.25">
      <c r="A46" s="105">
        <v>1712590916</v>
      </c>
      <c r="B46" s="37" t="s">
        <v>92</v>
      </c>
      <c r="C46" s="37" t="s">
        <v>30</v>
      </c>
      <c r="D46" s="37" t="s">
        <v>83</v>
      </c>
      <c r="E46" s="38">
        <v>1312</v>
      </c>
      <c r="F46" s="38">
        <v>261.85333333333335</v>
      </c>
      <c r="G46" s="39">
        <v>29892</v>
      </c>
      <c r="H46" s="39">
        <v>40299</v>
      </c>
      <c r="I46" s="49">
        <f t="shared" si="76"/>
        <v>42.18904109589041</v>
      </c>
      <c r="J46" s="48">
        <f t="shared" si="77"/>
        <v>13.676712328767124</v>
      </c>
      <c r="K46" s="49">
        <f t="shared" si="78"/>
        <v>47.194520547945203</v>
      </c>
      <c r="L46" s="48">
        <f t="shared" si="79"/>
        <v>18.682191780821917</v>
      </c>
      <c r="M46" s="49">
        <f t="shared" si="80"/>
        <v>52.197260273972603</v>
      </c>
      <c r="N46" s="54">
        <f t="shared" si="81"/>
        <v>23.684931506849313</v>
      </c>
      <c r="O46" s="45">
        <f t="shared" si="82"/>
        <v>1312</v>
      </c>
      <c r="P46" s="46">
        <f t="shared" si="83"/>
        <v>787.19999999999993</v>
      </c>
      <c r="Q46" s="46">
        <f t="shared" si="84"/>
        <v>9446.4</v>
      </c>
      <c r="R46" s="46">
        <f t="shared" si="85"/>
        <v>787.19999999999993</v>
      </c>
      <c r="S46" s="46">
        <v>450</v>
      </c>
      <c r="T46" s="72">
        <f t="shared" si="86"/>
        <v>10683.6</v>
      </c>
      <c r="U46" s="49">
        <f t="shared" si="87"/>
        <v>57.2</v>
      </c>
      <c r="V46" s="44">
        <f t="shared" si="88"/>
        <v>28.687671232876713</v>
      </c>
      <c r="W46" s="45">
        <f t="shared" si="89"/>
        <v>1312</v>
      </c>
      <c r="X46" s="46">
        <f t="shared" si="90"/>
        <v>787.19999999999993</v>
      </c>
      <c r="Y46" s="46">
        <f t="shared" si="91"/>
        <v>9446.4</v>
      </c>
      <c r="Z46" s="46">
        <f t="shared" si="92"/>
        <v>787.19999999999993</v>
      </c>
      <c r="AA46" s="46">
        <v>450</v>
      </c>
      <c r="AB46" s="72">
        <f t="shared" si="93"/>
        <v>10683.6</v>
      </c>
      <c r="AC46" s="65">
        <f t="shared" si="94"/>
        <v>62.202739726027396</v>
      </c>
      <c r="AD46" s="44">
        <f t="shared" si="95"/>
        <v>33.69041095890411</v>
      </c>
      <c r="AE46" s="45">
        <f t="shared" si="96"/>
        <v>1312</v>
      </c>
      <c r="AF46" s="46">
        <f t="shared" si="97"/>
        <v>787.19999999999993</v>
      </c>
      <c r="AG46" s="46">
        <f t="shared" si="98"/>
        <v>9446.4</v>
      </c>
      <c r="AH46" s="46">
        <f t="shared" si="99"/>
        <v>787.19999999999993</v>
      </c>
      <c r="AI46" s="46">
        <v>450</v>
      </c>
      <c r="AJ46" s="50">
        <f t="shared" si="100"/>
        <v>10683.6</v>
      </c>
      <c r="AK46" s="65">
        <f t="shared" si="101"/>
        <v>67.208219178082189</v>
      </c>
      <c r="AL46" s="44">
        <f t="shared" si="102"/>
        <v>38.695890410958903</v>
      </c>
      <c r="AM46" s="45">
        <f t="shared" si="103"/>
        <v>1312</v>
      </c>
      <c r="AN46" s="46">
        <f t="shared" si="104"/>
        <v>787.19999999999993</v>
      </c>
      <c r="AO46" s="46">
        <f t="shared" si="105"/>
        <v>9446.4</v>
      </c>
      <c r="AP46" s="46">
        <f t="shared" si="106"/>
        <v>787.19999999999993</v>
      </c>
      <c r="AQ46" s="46">
        <v>450</v>
      </c>
      <c r="AR46" s="50">
        <f t="shared" si="107"/>
        <v>10683.6</v>
      </c>
    </row>
    <row r="47" spans="1:44" x14ac:dyDescent="0.25">
      <c r="A47" s="105">
        <v>1710646736</v>
      </c>
      <c r="B47" s="37" t="s">
        <v>93</v>
      </c>
      <c r="C47" s="37" t="s">
        <v>30</v>
      </c>
      <c r="D47" s="37" t="s">
        <v>83</v>
      </c>
      <c r="E47" s="38">
        <v>1612</v>
      </c>
      <c r="F47" s="38">
        <v>251.88</v>
      </c>
      <c r="G47" s="39">
        <v>25310</v>
      </c>
      <c r="H47" s="39">
        <v>40299</v>
      </c>
      <c r="I47" s="49">
        <f t="shared" si="76"/>
        <v>54.742465753424661</v>
      </c>
      <c r="J47" s="48">
        <f t="shared" si="77"/>
        <v>13.676712328767124</v>
      </c>
      <c r="K47" s="49">
        <f t="shared" si="78"/>
        <v>59.747945205479454</v>
      </c>
      <c r="L47" s="48">
        <f t="shared" si="79"/>
        <v>18.682191780821917</v>
      </c>
      <c r="M47" s="49">
        <f t="shared" si="80"/>
        <v>64.750684931506854</v>
      </c>
      <c r="N47" s="54">
        <f t="shared" si="81"/>
        <v>23.684931506849313</v>
      </c>
      <c r="O47" s="45">
        <f t="shared" si="82"/>
        <v>1612</v>
      </c>
      <c r="P47" s="46">
        <f t="shared" si="83"/>
        <v>967.19999999999993</v>
      </c>
      <c r="Q47" s="46">
        <f t="shared" si="84"/>
        <v>11606.4</v>
      </c>
      <c r="R47" s="46">
        <f t="shared" si="85"/>
        <v>967.19999999999993</v>
      </c>
      <c r="S47" s="46">
        <v>450</v>
      </c>
      <c r="T47" s="72">
        <f t="shared" si="86"/>
        <v>13023.6</v>
      </c>
      <c r="U47" s="49">
        <f t="shared" si="87"/>
        <v>69.753424657534254</v>
      </c>
      <c r="V47" s="44">
        <f t="shared" si="88"/>
        <v>28.687671232876713</v>
      </c>
      <c r="W47" s="45">
        <f t="shared" si="89"/>
        <v>1612</v>
      </c>
      <c r="X47" s="46">
        <f t="shared" si="90"/>
        <v>967.19999999999993</v>
      </c>
      <c r="Y47" s="46">
        <f t="shared" si="91"/>
        <v>11606.4</v>
      </c>
      <c r="Z47" s="46">
        <f t="shared" si="92"/>
        <v>967.19999999999993</v>
      </c>
      <c r="AA47" s="46">
        <v>450</v>
      </c>
      <c r="AB47" s="72">
        <f t="shared" si="93"/>
        <v>13023.6</v>
      </c>
      <c r="AC47" s="65">
        <f t="shared" si="94"/>
        <v>74.756164383561639</v>
      </c>
      <c r="AD47" s="44">
        <f t="shared" si="95"/>
        <v>33.69041095890411</v>
      </c>
      <c r="AE47" s="45">
        <f t="shared" si="96"/>
        <v>1612</v>
      </c>
      <c r="AF47" s="46">
        <f t="shared" si="97"/>
        <v>967.19999999999993</v>
      </c>
      <c r="AG47" s="46">
        <f t="shared" si="98"/>
        <v>11606.4</v>
      </c>
      <c r="AH47" s="46">
        <f t="shared" si="99"/>
        <v>967.19999999999993</v>
      </c>
      <c r="AI47" s="46">
        <v>450</v>
      </c>
      <c r="AJ47" s="50">
        <f t="shared" si="100"/>
        <v>13023.6</v>
      </c>
      <c r="AK47" s="65">
        <f t="shared" si="101"/>
        <v>79.761643835616439</v>
      </c>
      <c r="AL47" s="44">
        <f t="shared" si="102"/>
        <v>38.695890410958903</v>
      </c>
      <c r="AM47" s="45">
        <f t="shared" si="103"/>
        <v>1612</v>
      </c>
      <c r="AN47" s="46">
        <f t="shared" si="104"/>
        <v>967.19999999999993</v>
      </c>
      <c r="AO47" s="46">
        <f t="shared" si="105"/>
        <v>11606.4</v>
      </c>
      <c r="AP47" s="46">
        <f t="shared" si="106"/>
        <v>967.19999999999993</v>
      </c>
      <c r="AQ47" s="46">
        <v>450</v>
      </c>
      <c r="AR47" s="50">
        <f t="shared" si="107"/>
        <v>13023.6</v>
      </c>
    </row>
    <row r="48" spans="1:44" x14ac:dyDescent="0.25">
      <c r="A48" s="105">
        <v>1718233412</v>
      </c>
      <c r="B48" s="37" t="s">
        <v>94</v>
      </c>
      <c r="C48" s="37" t="s">
        <v>30</v>
      </c>
      <c r="D48" s="37" t="s">
        <v>83</v>
      </c>
      <c r="E48" s="38">
        <v>722</v>
      </c>
      <c r="F48" s="38">
        <v>0</v>
      </c>
      <c r="G48" s="39">
        <v>30312</v>
      </c>
      <c r="H48" s="39">
        <v>41312</v>
      </c>
      <c r="I48" s="49">
        <f t="shared" si="76"/>
        <v>41.038356164383565</v>
      </c>
      <c r="J48" s="48">
        <f t="shared" si="77"/>
        <v>10.901369863013699</v>
      </c>
      <c r="K48" s="49">
        <f t="shared" si="78"/>
        <v>46.043835616438358</v>
      </c>
      <c r="L48" s="48">
        <f t="shared" si="79"/>
        <v>15.906849315068493</v>
      </c>
      <c r="M48" s="49">
        <f t="shared" si="80"/>
        <v>51.046575342465751</v>
      </c>
      <c r="N48" s="54">
        <f t="shared" si="81"/>
        <v>20.909589041095892</v>
      </c>
      <c r="O48" s="45">
        <f t="shared" si="82"/>
        <v>722</v>
      </c>
      <c r="P48" s="46">
        <f t="shared" si="83"/>
        <v>433.2</v>
      </c>
      <c r="Q48" s="46">
        <f t="shared" si="84"/>
        <v>5198.3999999999996</v>
      </c>
      <c r="R48" s="46">
        <f t="shared" si="85"/>
        <v>433.2</v>
      </c>
      <c r="S48" s="46">
        <v>450</v>
      </c>
      <c r="T48" s="72">
        <f t="shared" si="86"/>
        <v>6081.5999999999995</v>
      </c>
      <c r="U48" s="49">
        <f t="shared" si="87"/>
        <v>56.049315068493151</v>
      </c>
      <c r="V48" s="44">
        <f t="shared" si="88"/>
        <v>25.912328767123288</v>
      </c>
      <c r="W48" s="45">
        <f t="shared" si="89"/>
        <v>722</v>
      </c>
      <c r="X48" s="46">
        <f t="shared" si="90"/>
        <v>433.2</v>
      </c>
      <c r="Y48" s="46">
        <f t="shared" si="91"/>
        <v>5198.3999999999996</v>
      </c>
      <c r="Z48" s="46">
        <f t="shared" si="92"/>
        <v>433.2</v>
      </c>
      <c r="AA48" s="46">
        <v>450</v>
      </c>
      <c r="AB48" s="72">
        <f t="shared" si="93"/>
        <v>6081.5999999999995</v>
      </c>
      <c r="AC48" s="65">
        <f t="shared" si="94"/>
        <v>61.052054794520551</v>
      </c>
      <c r="AD48" s="44">
        <f t="shared" si="95"/>
        <v>30.915068493150685</v>
      </c>
      <c r="AE48" s="45">
        <f t="shared" si="96"/>
        <v>722</v>
      </c>
      <c r="AF48" s="46">
        <f t="shared" si="97"/>
        <v>433.2</v>
      </c>
      <c r="AG48" s="46">
        <f t="shared" si="98"/>
        <v>5198.3999999999996</v>
      </c>
      <c r="AH48" s="46">
        <f t="shared" si="99"/>
        <v>433.2</v>
      </c>
      <c r="AI48" s="46">
        <v>450</v>
      </c>
      <c r="AJ48" s="50">
        <f t="shared" si="100"/>
        <v>6081.5999999999995</v>
      </c>
      <c r="AK48" s="65">
        <f t="shared" si="101"/>
        <v>66.057534246575344</v>
      </c>
      <c r="AL48" s="44">
        <f t="shared" si="102"/>
        <v>35.920547945205477</v>
      </c>
      <c r="AM48" s="45">
        <f t="shared" si="103"/>
        <v>722</v>
      </c>
      <c r="AN48" s="46">
        <f t="shared" si="104"/>
        <v>433.2</v>
      </c>
      <c r="AO48" s="46">
        <f t="shared" si="105"/>
        <v>5198.3999999999996</v>
      </c>
      <c r="AP48" s="46">
        <f t="shared" si="106"/>
        <v>433.2</v>
      </c>
      <c r="AQ48" s="46">
        <v>450</v>
      </c>
      <c r="AR48" s="50">
        <f t="shared" si="107"/>
        <v>6081.5999999999995</v>
      </c>
    </row>
    <row r="49" spans="1:44" x14ac:dyDescent="0.25">
      <c r="A49" s="105">
        <v>1712485265</v>
      </c>
      <c r="B49" s="37" t="s">
        <v>95</v>
      </c>
      <c r="C49" s="37" t="s">
        <v>30</v>
      </c>
      <c r="D49" s="37" t="s">
        <v>83</v>
      </c>
      <c r="E49" s="38">
        <v>1612</v>
      </c>
      <c r="F49" s="38">
        <v>214.93</v>
      </c>
      <c r="G49" s="39">
        <v>29366</v>
      </c>
      <c r="H49" s="39">
        <v>40299</v>
      </c>
      <c r="I49" s="49">
        <f t="shared" si="76"/>
        <v>43.630136986301373</v>
      </c>
      <c r="J49" s="48">
        <f t="shared" si="77"/>
        <v>13.676712328767124</v>
      </c>
      <c r="K49" s="49">
        <f t="shared" si="78"/>
        <v>48.635616438356166</v>
      </c>
      <c r="L49" s="48">
        <f t="shared" si="79"/>
        <v>18.682191780821917</v>
      </c>
      <c r="M49" s="49">
        <f t="shared" si="80"/>
        <v>53.638356164383559</v>
      </c>
      <c r="N49" s="54">
        <f t="shared" si="81"/>
        <v>23.684931506849313</v>
      </c>
      <c r="O49" s="45">
        <f t="shared" si="82"/>
        <v>1612</v>
      </c>
      <c r="P49" s="46">
        <f t="shared" si="83"/>
        <v>967.19999999999993</v>
      </c>
      <c r="Q49" s="46">
        <f t="shared" si="84"/>
        <v>11606.4</v>
      </c>
      <c r="R49" s="46">
        <f t="shared" si="85"/>
        <v>967.19999999999993</v>
      </c>
      <c r="S49" s="46">
        <v>450</v>
      </c>
      <c r="T49" s="72">
        <f t="shared" si="86"/>
        <v>13023.6</v>
      </c>
      <c r="U49" s="49">
        <f t="shared" si="87"/>
        <v>58.641095890410959</v>
      </c>
      <c r="V49" s="44">
        <f t="shared" si="88"/>
        <v>28.687671232876713</v>
      </c>
      <c r="W49" s="45">
        <f t="shared" si="89"/>
        <v>1612</v>
      </c>
      <c r="X49" s="46">
        <f t="shared" si="90"/>
        <v>967.19999999999993</v>
      </c>
      <c r="Y49" s="46">
        <f t="shared" si="91"/>
        <v>11606.4</v>
      </c>
      <c r="Z49" s="46">
        <f t="shared" si="92"/>
        <v>967.19999999999993</v>
      </c>
      <c r="AA49" s="46">
        <v>450</v>
      </c>
      <c r="AB49" s="72">
        <f t="shared" si="93"/>
        <v>13023.6</v>
      </c>
      <c r="AC49" s="65">
        <f t="shared" si="94"/>
        <v>63.643835616438359</v>
      </c>
      <c r="AD49" s="44">
        <f t="shared" si="95"/>
        <v>33.69041095890411</v>
      </c>
      <c r="AE49" s="45">
        <f t="shared" si="96"/>
        <v>1612</v>
      </c>
      <c r="AF49" s="46">
        <f t="shared" si="97"/>
        <v>967.19999999999993</v>
      </c>
      <c r="AG49" s="46">
        <f t="shared" si="98"/>
        <v>11606.4</v>
      </c>
      <c r="AH49" s="46">
        <f t="shared" si="99"/>
        <v>967.19999999999993</v>
      </c>
      <c r="AI49" s="46">
        <v>450</v>
      </c>
      <c r="AJ49" s="50">
        <f t="shared" si="100"/>
        <v>13023.6</v>
      </c>
      <c r="AK49" s="65">
        <f t="shared" si="101"/>
        <v>68.649315068493152</v>
      </c>
      <c r="AL49" s="44">
        <f t="shared" si="102"/>
        <v>38.695890410958903</v>
      </c>
      <c r="AM49" s="45">
        <f t="shared" si="103"/>
        <v>1612</v>
      </c>
      <c r="AN49" s="46">
        <f t="shared" si="104"/>
        <v>967.19999999999993</v>
      </c>
      <c r="AO49" s="46">
        <f t="shared" si="105"/>
        <v>11606.4</v>
      </c>
      <c r="AP49" s="46">
        <f t="shared" si="106"/>
        <v>967.19999999999993</v>
      </c>
      <c r="AQ49" s="46">
        <v>450</v>
      </c>
      <c r="AR49" s="50">
        <f t="shared" si="107"/>
        <v>13023.6</v>
      </c>
    </row>
    <row r="50" spans="1:44" x14ac:dyDescent="0.25">
      <c r="A50" s="105">
        <v>919429555</v>
      </c>
      <c r="B50" s="37" t="s">
        <v>96</v>
      </c>
      <c r="C50" s="37" t="s">
        <v>30</v>
      </c>
      <c r="D50" s="37" t="s">
        <v>83</v>
      </c>
      <c r="E50" s="38">
        <v>2134</v>
      </c>
      <c r="F50" s="38">
        <v>545.73</v>
      </c>
      <c r="G50" s="39">
        <v>28952</v>
      </c>
      <c r="H50" s="39">
        <v>40299</v>
      </c>
      <c r="I50" s="49">
        <f t="shared" si="76"/>
        <v>44.764383561643832</v>
      </c>
      <c r="J50" s="48">
        <f t="shared" si="77"/>
        <v>13.676712328767124</v>
      </c>
      <c r="K50" s="49">
        <f t="shared" si="78"/>
        <v>49.769863013698632</v>
      </c>
      <c r="L50" s="48">
        <f t="shared" si="79"/>
        <v>18.682191780821917</v>
      </c>
      <c r="M50" s="49">
        <f t="shared" si="80"/>
        <v>54.772602739726025</v>
      </c>
      <c r="N50" s="54">
        <f t="shared" si="81"/>
        <v>23.684931506849313</v>
      </c>
      <c r="O50" s="45">
        <f t="shared" si="82"/>
        <v>2134</v>
      </c>
      <c r="P50" s="46">
        <f t="shared" si="83"/>
        <v>1280.3999999999999</v>
      </c>
      <c r="Q50" s="46">
        <f t="shared" si="84"/>
        <v>15364.8</v>
      </c>
      <c r="R50" s="46">
        <f t="shared" si="85"/>
        <v>1280.3999999999999</v>
      </c>
      <c r="S50" s="46">
        <v>450</v>
      </c>
      <c r="T50" s="72">
        <f t="shared" si="86"/>
        <v>17095.2</v>
      </c>
      <c r="U50" s="49">
        <f t="shared" si="87"/>
        <v>59.775342465753425</v>
      </c>
      <c r="V50" s="44">
        <f t="shared" si="88"/>
        <v>28.687671232876713</v>
      </c>
      <c r="W50" s="45">
        <f t="shared" si="89"/>
        <v>2134</v>
      </c>
      <c r="X50" s="46">
        <f t="shared" si="90"/>
        <v>1280.3999999999999</v>
      </c>
      <c r="Y50" s="46">
        <f t="shared" si="91"/>
        <v>15364.8</v>
      </c>
      <c r="Z50" s="46">
        <f t="shared" si="92"/>
        <v>1280.3999999999999</v>
      </c>
      <c r="AA50" s="46">
        <v>450</v>
      </c>
      <c r="AB50" s="72">
        <f t="shared" si="93"/>
        <v>17095.2</v>
      </c>
      <c r="AC50" s="65">
        <f t="shared" si="94"/>
        <v>64.778082191780825</v>
      </c>
      <c r="AD50" s="44">
        <f t="shared" si="95"/>
        <v>33.69041095890411</v>
      </c>
      <c r="AE50" s="45">
        <f t="shared" si="96"/>
        <v>2134</v>
      </c>
      <c r="AF50" s="46">
        <f t="shared" si="97"/>
        <v>1280.3999999999999</v>
      </c>
      <c r="AG50" s="46">
        <f t="shared" si="98"/>
        <v>15364.8</v>
      </c>
      <c r="AH50" s="46">
        <f t="shared" si="99"/>
        <v>1280.3999999999999</v>
      </c>
      <c r="AI50" s="46">
        <v>450</v>
      </c>
      <c r="AJ50" s="50">
        <f t="shared" si="100"/>
        <v>17095.2</v>
      </c>
      <c r="AK50" s="65">
        <f t="shared" si="101"/>
        <v>69.783561643835611</v>
      </c>
      <c r="AL50" s="44">
        <f t="shared" si="102"/>
        <v>38.695890410958903</v>
      </c>
      <c r="AM50" s="45">
        <f t="shared" si="103"/>
        <v>2134</v>
      </c>
      <c r="AN50" s="46">
        <f t="shared" si="104"/>
        <v>1280.3999999999999</v>
      </c>
      <c r="AO50" s="46">
        <f t="shared" si="105"/>
        <v>15364.8</v>
      </c>
      <c r="AP50" s="46">
        <f t="shared" si="106"/>
        <v>1280.3999999999999</v>
      </c>
      <c r="AQ50" s="46">
        <v>450</v>
      </c>
      <c r="AR50" s="50">
        <f t="shared" si="107"/>
        <v>17095.2</v>
      </c>
    </row>
    <row r="51" spans="1:44" ht="13.5" thickBot="1" x14ac:dyDescent="0.3">
      <c r="A51" s="89"/>
      <c r="B51" s="89"/>
      <c r="C51" s="89"/>
      <c r="D51" s="89"/>
      <c r="E51" s="89"/>
      <c r="F51" s="89"/>
      <c r="G51" s="89"/>
      <c r="H51" s="89"/>
      <c r="I51" s="89"/>
      <c r="J51" s="89"/>
      <c r="K51" s="89"/>
      <c r="L51" s="89"/>
      <c r="M51" s="89"/>
      <c r="N51" s="89"/>
      <c r="O51" s="90"/>
      <c r="P51" s="91"/>
      <c r="Q51" s="91"/>
      <c r="R51" s="91"/>
      <c r="S51" s="91"/>
      <c r="T51" s="91">
        <f>SUM(T37:T50)</f>
        <v>170653.80000000005</v>
      </c>
      <c r="U51" s="89"/>
      <c r="V51" s="89"/>
      <c r="W51" s="89"/>
      <c r="X51" s="91"/>
      <c r="Y51" s="91"/>
      <c r="Z51" s="91"/>
      <c r="AA51" s="91"/>
      <c r="AB51" s="91">
        <f>SUM(AB37:AB50)</f>
        <v>170653.80000000005</v>
      </c>
      <c r="AC51" s="89"/>
      <c r="AD51" s="89"/>
      <c r="AE51" s="89"/>
      <c r="AF51" s="91"/>
      <c r="AG51" s="91"/>
      <c r="AH51" s="91"/>
      <c r="AI51" s="91"/>
      <c r="AJ51" s="91">
        <f>SUM(AJ37:AJ50)</f>
        <v>170653.80000000005</v>
      </c>
      <c r="AK51" s="89"/>
      <c r="AL51" s="89"/>
      <c r="AM51" s="89"/>
      <c r="AN51" s="89"/>
      <c r="AO51" s="91"/>
      <c r="AP51" s="91"/>
      <c r="AQ51" s="91"/>
      <c r="AR51" s="91">
        <f>SUM(AR37:AR50)</f>
        <v>170653.80000000005</v>
      </c>
    </row>
    <row r="52" spans="1:44" ht="35.1" customHeight="1" x14ac:dyDescent="0.25">
      <c r="A52" s="152" t="s">
        <v>67</v>
      </c>
      <c r="B52" s="153"/>
      <c r="C52" s="153"/>
      <c r="D52" s="153"/>
      <c r="E52" s="153"/>
      <c r="F52" s="153"/>
      <c r="G52" s="153"/>
      <c r="H52" s="153"/>
      <c r="I52" s="154">
        <v>45291</v>
      </c>
      <c r="J52" s="155"/>
      <c r="K52" s="154">
        <v>47118</v>
      </c>
      <c r="L52" s="155"/>
      <c r="M52" s="156">
        <v>48944</v>
      </c>
      <c r="N52" s="157"/>
      <c r="O52" s="158" t="s">
        <v>51</v>
      </c>
      <c r="P52" s="158"/>
      <c r="Q52" s="158"/>
      <c r="R52" s="158"/>
      <c r="S52" s="158"/>
      <c r="T52" s="159"/>
      <c r="U52" s="142">
        <v>50770</v>
      </c>
      <c r="V52" s="143"/>
      <c r="W52" s="144" t="s">
        <v>52</v>
      </c>
      <c r="X52" s="145"/>
      <c r="Y52" s="145"/>
      <c r="Z52" s="145"/>
      <c r="AA52" s="145"/>
      <c r="AB52" s="145"/>
      <c r="AC52" s="146">
        <v>52596</v>
      </c>
      <c r="AD52" s="147"/>
      <c r="AE52" s="148" t="s">
        <v>55</v>
      </c>
      <c r="AF52" s="148"/>
      <c r="AG52" s="148"/>
      <c r="AH52" s="148"/>
      <c r="AI52" s="148"/>
      <c r="AJ52" s="149"/>
      <c r="AK52" s="150">
        <v>54423</v>
      </c>
      <c r="AL52" s="151"/>
      <c r="AM52" s="127" t="s">
        <v>55</v>
      </c>
      <c r="AN52" s="128"/>
      <c r="AO52" s="128"/>
      <c r="AP52" s="128"/>
      <c r="AQ52" s="128"/>
      <c r="AR52" s="129"/>
    </row>
    <row r="53" spans="1:44" ht="90" customHeight="1" x14ac:dyDescent="0.25">
      <c r="A53" s="55" t="s">
        <v>26</v>
      </c>
      <c r="B53" s="41" t="s">
        <v>27</v>
      </c>
      <c r="C53" s="41" t="s">
        <v>28</v>
      </c>
      <c r="D53" s="41" t="s">
        <v>36</v>
      </c>
      <c r="E53" s="41" t="s">
        <v>37</v>
      </c>
      <c r="F53" s="41" t="s">
        <v>54</v>
      </c>
      <c r="G53" s="41" t="s">
        <v>29</v>
      </c>
      <c r="H53" s="60" t="s">
        <v>74</v>
      </c>
      <c r="I53" s="62" t="s">
        <v>44</v>
      </c>
      <c r="J53" s="47" t="s">
        <v>38</v>
      </c>
      <c r="K53" s="62" t="s">
        <v>45</v>
      </c>
      <c r="L53" s="47" t="s">
        <v>39</v>
      </c>
      <c r="M53" s="69" t="s">
        <v>46</v>
      </c>
      <c r="N53" s="68" t="s">
        <v>40</v>
      </c>
      <c r="O53" s="68" t="s">
        <v>50</v>
      </c>
      <c r="P53" s="85" t="s">
        <v>66</v>
      </c>
      <c r="Q53" s="68" t="s">
        <v>59</v>
      </c>
      <c r="R53" s="68" t="s">
        <v>57</v>
      </c>
      <c r="S53" s="68" t="s">
        <v>58</v>
      </c>
      <c r="T53" s="71" t="s">
        <v>56</v>
      </c>
      <c r="U53" s="76" t="s">
        <v>47</v>
      </c>
      <c r="V53" s="75" t="s">
        <v>41</v>
      </c>
      <c r="W53" s="75" t="s">
        <v>50</v>
      </c>
      <c r="X53" s="86" t="str">
        <f>+P53</f>
        <v>Jubilación patronal mensual al 70% del salario del trabajador</v>
      </c>
      <c r="Y53" s="75" t="s">
        <v>59</v>
      </c>
      <c r="Z53" s="75" t="s">
        <v>57</v>
      </c>
      <c r="AA53" s="75" t="s">
        <v>58</v>
      </c>
      <c r="AB53" s="77" t="s">
        <v>56</v>
      </c>
      <c r="AC53" s="80" t="s">
        <v>48</v>
      </c>
      <c r="AD53" s="78" t="s">
        <v>42</v>
      </c>
      <c r="AE53" s="78" t="s">
        <v>50</v>
      </c>
      <c r="AF53" s="87" t="str">
        <f>+X53</f>
        <v>Jubilación patronal mensual al 70% del salario del trabajador</v>
      </c>
      <c r="AG53" s="78" t="s">
        <v>59</v>
      </c>
      <c r="AH53" s="78" t="s">
        <v>57</v>
      </c>
      <c r="AI53" s="78" t="s">
        <v>58</v>
      </c>
      <c r="AJ53" s="92" t="s">
        <v>56</v>
      </c>
      <c r="AK53" s="83" t="s">
        <v>49</v>
      </c>
      <c r="AL53" s="82" t="s">
        <v>43</v>
      </c>
      <c r="AM53" s="82" t="s">
        <v>50</v>
      </c>
      <c r="AN53" s="88" t="str">
        <f>+AF53</f>
        <v>Jubilación patronal mensual al 70% del salario del trabajador</v>
      </c>
      <c r="AO53" s="82" t="s">
        <v>59</v>
      </c>
      <c r="AP53" s="82" t="s">
        <v>57</v>
      </c>
      <c r="AQ53" s="82" t="s">
        <v>58</v>
      </c>
      <c r="AR53" s="84" t="s">
        <v>56</v>
      </c>
    </row>
    <row r="54" spans="1:44" x14ac:dyDescent="0.25">
      <c r="A54" s="105">
        <v>1713765665</v>
      </c>
      <c r="B54" s="37" t="s">
        <v>82</v>
      </c>
      <c r="C54" s="37" t="s">
        <v>30</v>
      </c>
      <c r="D54" s="37" t="s">
        <v>83</v>
      </c>
      <c r="E54" s="38">
        <v>1900</v>
      </c>
      <c r="F54" s="38">
        <v>348.33</v>
      </c>
      <c r="G54" s="39">
        <v>28795</v>
      </c>
      <c r="H54" s="39">
        <v>40299</v>
      </c>
      <c r="I54" s="49">
        <f t="shared" ref="I54:J54" si="108">+($I$18-G54)/365</f>
        <v>45.194520547945203</v>
      </c>
      <c r="J54" s="48">
        <f t="shared" si="108"/>
        <v>13.676712328767124</v>
      </c>
      <c r="K54" s="49">
        <f t="shared" ref="K54:L54" si="109">+($K$18-G54)/365</f>
        <v>50.2</v>
      </c>
      <c r="L54" s="48">
        <f t="shared" si="109"/>
        <v>18.682191780821917</v>
      </c>
      <c r="M54" s="49">
        <f t="shared" ref="M54:N54" si="110">+($M$18-G54)/365</f>
        <v>55.202739726027396</v>
      </c>
      <c r="N54" s="54">
        <f t="shared" si="110"/>
        <v>23.684931506849313</v>
      </c>
      <c r="O54" s="45">
        <f>((E37*12)/12)</f>
        <v>1900</v>
      </c>
      <c r="P54" s="38">
        <f>+O54*70%</f>
        <v>1330</v>
      </c>
      <c r="Q54" s="46">
        <f>+P54*12</f>
        <v>15960</v>
      </c>
      <c r="R54" s="46">
        <f>+P54</f>
        <v>1330</v>
      </c>
      <c r="S54" s="46">
        <v>450</v>
      </c>
      <c r="T54" s="72">
        <f>SUM(Q54:S54)</f>
        <v>17740</v>
      </c>
      <c r="U54" s="49">
        <f t="shared" ref="U54:V54" si="111">+($U$18-G54)/365</f>
        <v>60.205479452054796</v>
      </c>
      <c r="V54" s="44">
        <f t="shared" si="111"/>
        <v>28.687671232876713</v>
      </c>
      <c r="W54" s="45">
        <f>((E37*12)/12)</f>
        <v>1900</v>
      </c>
      <c r="X54" s="38">
        <f>+W54*70%</f>
        <v>1330</v>
      </c>
      <c r="Y54" s="46">
        <f>+X54*12</f>
        <v>15960</v>
      </c>
      <c r="Z54" s="46">
        <f>+X54</f>
        <v>1330</v>
      </c>
      <c r="AA54" s="46">
        <v>450</v>
      </c>
      <c r="AB54" s="72">
        <f>SUM(Y54:AA54)</f>
        <v>17740</v>
      </c>
      <c r="AC54" s="65">
        <f t="shared" ref="AC54:AD54" si="112">+($AC$18-G54)/365</f>
        <v>65.208219178082189</v>
      </c>
      <c r="AD54" s="44">
        <f t="shared" si="112"/>
        <v>33.69041095890411</v>
      </c>
      <c r="AE54" s="45">
        <f>((E37*12)/12)</f>
        <v>1900</v>
      </c>
      <c r="AF54" s="38">
        <f>+AE54*70%</f>
        <v>1330</v>
      </c>
      <c r="AG54" s="46">
        <f>+AF54*12</f>
        <v>15960</v>
      </c>
      <c r="AH54" s="46">
        <f>+AF54</f>
        <v>1330</v>
      </c>
      <c r="AI54" s="46">
        <v>450</v>
      </c>
      <c r="AJ54" s="50">
        <f>SUM(AG54:AI54)</f>
        <v>17740</v>
      </c>
      <c r="AK54" s="65">
        <f t="shared" ref="AK54:AL54" si="113">+($AK$18-G54)/365</f>
        <v>70.213698630136989</v>
      </c>
      <c r="AL54" s="44">
        <f t="shared" si="113"/>
        <v>38.695890410958903</v>
      </c>
      <c r="AM54" s="45">
        <f>((E37*12)/12)</f>
        <v>1900</v>
      </c>
      <c r="AN54" s="38">
        <f>+AM54*70%</f>
        <v>1330</v>
      </c>
      <c r="AO54" s="46">
        <f>+AN54*12</f>
        <v>15960</v>
      </c>
      <c r="AP54" s="46">
        <f>+AN54</f>
        <v>1330</v>
      </c>
      <c r="AQ54" s="46">
        <v>450</v>
      </c>
      <c r="AR54" s="50">
        <f>SUM(AO54:AQ54)</f>
        <v>17740</v>
      </c>
    </row>
    <row r="55" spans="1:44" x14ac:dyDescent="0.25">
      <c r="A55" s="105">
        <v>201475449</v>
      </c>
      <c r="B55" s="37" t="s">
        <v>84</v>
      </c>
      <c r="C55" s="37" t="s">
        <v>30</v>
      </c>
      <c r="D55" s="37" t="s">
        <v>83</v>
      </c>
      <c r="E55" s="38">
        <v>2425</v>
      </c>
      <c r="F55" s="38">
        <v>355.79</v>
      </c>
      <c r="G55" s="39">
        <v>29795</v>
      </c>
      <c r="H55" s="39">
        <v>40299</v>
      </c>
      <c r="I55" s="49">
        <f t="shared" ref="I55:I67" si="114">+($I$18-G55)/365</f>
        <v>42.454794520547942</v>
      </c>
      <c r="J55" s="48">
        <f t="shared" ref="J55:J67" si="115">+($I$18-H55)/365</f>
        <v>13.676712328767124</v>
      </c>
      <c r="K55" s="49">
        <f t="shared" ref="K55:K67" si="116">+($K$18-G55)/365</f>
        <v>47.460273972602742</v>
      </c>
      <c r="L55" s="48">
        <f t="shared" ref="L55:L67" si="117">+($K$18-H55)/365</f>
        <v>18.682191780821917</v>
      </c>
      <c r="M55" s="49">
        <f t="shared" ref="M55:M67" si="118">+($M$18-G55)/365</f>
        <v>52.463013698630135</v>
      </c>
      <c r="N55" s="54">
        <f t="shared" ref="N55:N67" si="119">+($M$18-H55)/365</f>
        <v>23.684931506849313</v>
      </c>
      <c r="O55" s="45">
        <f t="shared" ref="O55:O67" si="120">((E38*12)/12)</f>
        <v>2425</v>
      </c>
      <c r="P55" s="38">
        <f t="shared" ref="P55:P67" si="121">+O55*70%</f>
        <v>1697.5</v>
      </c>
      <c r="Q55" s="46">
        <f t="shared" ref="Q55:Q67" si="122">+P55*12</f>
        <v>20370</v>
      </c>
      <c r="R55" s="46">
        <f t="shared" ref="R55:R67" si="123">+P55</f>
        <v>1697.5</v>
      </c>
      <c r="S55" s="46">
        <v>450</v>
      </c>
      <c r="T55" s="72">
        <f t="shared" ref="T55:T67" si="124">SUM(Q55:S55)</f>
        <v>22517.5</v>
      </c>
      <c r="U55" s="49">
        <f t="shared" ref="U55:U67" si="125">+($U$18-G55)/365</f>
        <v>57.465753424657535</v>
      </c>
      <c r="V55" s="44">
        <f t="shared" ref="V55:V67" si="126">+($U$18-H55)/365</f>
        <v>28.687671232876713</v>
      </c>
      <c r="W55" s="45">
        <f t="shared" ref="W55:W67" si="127">((E38*12)/12)</f>
        <v>2425</v>
      </c>
      <c r="X55" s="38">
        <f t="shared" ref="X55:X67" si="128">+W55*70%</f>
        <v>1697.5</v>
      </c>
      <c r="Y55" s="46">
        <f t="shared" ref="Y55:Y67" si="129">+X55*12</f>
        <v>20370</v>
      </c>
      <c r="Z55" s="46">
        <f t="shared" ref="Z55:Z67" si="130">+X55</f>
        <v>1697.5</v>
      </c>
      <c r="AA55" s="46">
        <v>450</v>
      </c>
      <c r="AB55" s="72">
        <f t="shared" ref="AB55:AB67" si="131">SUM(Y55:AA55)</f>
        <v>22517.5</v>
      </c>
      <c r="AC55" s="65">
        <f t="shared" ref="AC55:AC67" si="132">+($AC$18-G55)/365</f>
        <v>62.468493150684928</v>
      </c>
      <c r="AD55" s="44">
        <f t="shared" ref="AD55:AD67" si="133">+($AC$18-H55)/365</f>
        <v>33.69041095890411</v>
      </c>
      <c r="AE55" s="45">
        <f t="shared" ref="AE55:AE67" si="134">((E38*12)/12)</f>
        <v>2425</v>
      </c>
      <c r="AF55" s="38">
        <f t="shared" ref="AF55:AF67" si="135">+AE55*70%</f>
        <v>1697.5</v>
      </c>
      <c r="AG55" s="46">
        <f t="shared" ref="AG55:AG67" si="136">+AF55*12</f>
        <v>20370</v>
      </c>
      <c r="AH55" s="46">
        <f t="shared" ref="AH55:AH67" si="137">+AF55</f>
        <v>1697.5</v>
      </c>
      <c r="AI55" s="46">
        <v>450</v>
      </c>
      <c r="AJ55" s="50">
        <f t="shared" ref="AJ55:AJ67" si="138">SUM(AG55:AI55)</f>
        <v>22517.5</v>
      </c>
      <c r="AK55" s="65">
        <f t="shared" ref="AK55:AK67" si="139">+($AK$18-G55)/365</f>
        <v>67.473972602739721</v>
      </c>
      <c r="AL55" s="44">
        <f t="shared" ref="AL55:AL67" si="140">+($AK$18-H55)/365</f>
        <v>38.695890410958903</v>
      </c>
      <c r="AM55" s="45">
        <f t="shared" ref="AM55:AM67" si="141">((E38*12)/12)</f>
        <v>2425</v>
      </c>
      <c r="AN55" s="38">
        <f t="shared" ref="AN55:AN67" si="142">+AM55*70%</f>
        <v>1697.5</v>
      </c>
      <c r="AO55" s="46">
        <f t="shared" ref="AO55:AO67" si="143">+AN55*12</f>
        <v>20370</v>
      </c>
      <c r="AP55" s="46">
        <f t="shared" ref="AP55:AP67" si="144">+AN55</f>
        <v>1697.5</v>
      </c>
      <c r="AQ55" s="46">
        <v>450</v>
      </c>
      <c r="AR55" s="50">
        <f t="shared" ref="AR55:AR67" si="145">SUM(AO55:AQ55)</f>
        <v>22517.5</v>
      </c>
    </row>
    <row r="56" spans="1:44" x14ac:dyDescent="0.25">
      <c r="A56" s="105">
        <v>1711424075</v>
      </c>
      <c r="B56" s="37" t="s">
        <v>85</v>
      </c>
      <c r="C56" s="37" t="s">
        <v>31</v>
      </c>
      <c r="D56" s="37" t="s">
        <v>83</v>
      </c>
      <c r="E56" s="38">
        <v>2134</v>
      </c>
      <c r="F56" s="38">
        <v>160.05000000000001</v>
      </c>
      <c r="G56" s="39">
        <v>26998</v>
      </c>
      <c r="H56" s="39">
        <v>40391</v>
      </c>
      <c r="I56" s="49">
        <f t="shared" si="114"/>
        <v>50.11780821917808</v>
      </c>
      <c r="J56" s="48">
        <f t="shared" si="115"/>
        <v>13.424657534246576</v>
      </c>
      <c r="K56" s="49">
        <f t="shared" si="116"/>
        <v>55.123287671232873</v>
      </c>
      <c r="L56" s="48">
        <f t="shared" si="117"/>
        <v>18.43013698630137</v>
      </c>
      <c r="M56" s="49">
        <f t="shared" si="118"/>
        <v>60.126027397260273</v>
      </c>
      <c r="N56" s="54">
        <f t="shared" si="119"/>
        <v>23.432876712328767</v>
      </c>
      <c r="O56" s="45">
        <f t="shared" si="120"/>
        <v>2134</v>
      </c>
      <c r="P56" s="38">
        <f t="shared" si="121"/>
        <v>1493.8</v>
      </c>
      <c r="Q56" s="46">
        <f t="shared" si="122"/>
        <v>17925.599999999999</v>
      </c>
      <c r="R56" s="46">
        <f t="shared" si="123"/>
        <v>1493.8</v>
      </c>
      <c r="S56" s="46">
        <v>450</v>
      </c>
      <c r="T56" s="72">
        <f t="shared" si="124"/>
        <v>19869.399999999998</v>
      </c>
      <c r="U56" s="49">
        <f t="shared" si="125"/>
        <v>65.128767123287673</v>
      </c>
      <c r="V56" s="44">
        <f t="shared" si="126"/>
        <v>28.435616438356163</v>
      </c>
      <c r="W56" s="45">
        <f t="shared" si="127"/>
        <v>2134</v>
      </c>
      <c r="X56" s="38">
        <f t="shared" si="128"/>
        <v>1493.8</v>
      </c>
      <c r="Y56" s="46">
        <f t="shared" si="129"/>
        <v>17925.599999999999</v>
      </c>
      <c r="Z56" s="46">
        <f t="shared" si="130"/>
        <v>1493.8</v>
      </c>
      <c r="AA56" s="46">
        <v>450</v>
      </c>
      <c r="AB56" s="72">
        <f t="shared" si="131"/>
        <v>19869.399999999998</v>
      </c>
      <c r="AC56" s="65">
        <f t="shared" si="132"/>
        <v>70.131506849315073</v>
      </c>
      <c r="AD56" s="44">
        <f t="shared" si="133"/>
        <v>33.438356164383563</v>
      </c>
      <c r="AE56" s="45">
        <f t="shared" si="134"/>
        <v>2134</v>
      </c>
      <c r="AF56" s="38">
        <f t="shared" si="135"/>
        <v>1493.8</v>
      </c>
      <c r="AG56" s="46">
        <f t="shared" si="136"/>
        <v>17925.599999999999</v>
      </c>
      <c r="AH56" s="46">
        <f t="shared" si="137"/>
        <v>1493.8</v>
      </c>
      <c r="AI56" s="46">
        <v>450</v>
      </c>
      <c r="AJ56" s="50">
        <f t="shared" si="138"/>
        <v>19869.399999999998</v>
      </c>
      <c r="AK56" s="65">
        <f t="shared" si="139"/>
        <v>75.136986301369859</v>
      </c>
      <c r="AL56" s="44">
        <f t="shared" si="140"/>
        <v>38.443835616438356</v>
      </c>
      <c r="AM56" s="45">
        <f t="shared" si="141"/>
        <v>2134</v>
      </c>
      <c r="AN56" s="38">
        <f t="shared" si="142"/>
        <v>1493.8</v>
      </c>
      <c r="AO56" s="46">
        <f t="shared" si="143"/>
        <v>17925.599999999999</v>
      </c>
      <c r="AP56" s="46">
        <f t="shared" si="144"/>
        <v>1493.8</v>
      </c>
      <c r="AQ56" s="46">
        <v>450</v>
      </c>
      <c r="AR56" s="50">
        <f t="shared" si="145"/>
        <v>19869.399999999998</v>
      </c>
    </row>
    <row r="57" spans="1:44" x14ac:dyDescent="0.25">
      <c r="A57" s="105">
        <v>1707980478</v>
      </c>
      <c r="B57" s="37" t="s">
        <v>86</v>
      </c>
      <c r="C57" s="37" t="s">
        <v>31</v>
      </c>
      <c r="D57" s="37" t="s">
        <v>83</v>
      </c>
      <c r="E57" s="38">
        <v>917</v>
      </c>
      <c r="F57" s="38">
        <v>2131.3100000000004</v>
      </c>
      <c r="G57" s="39">
        <v>24080</v>
      </c>
      <c r="H57" s="39">
        <v>40299</v>
      </c>
      <c r="I57" s="49">
        <f t="shared" si="114"/>
        <v>58.112328767123287</v>
      </c>
      <c r="J57" s="48">
        <f t="shared" si="115"/>
        <v>13.676712328767124</v>
      </c>
      <c r="K57" s="49">
        <f t="shared" si="116"/>
        <v>63.11780821917808</v>
      </c>
      <c r="L57" s="48">
        <f t="shared" si="117"/>
        <v>18.682191780821917</v>
      </c>
      <c r="M57" s="49">
        <f t="shared" si="118"/>
        <v>68.120547945205473</v>
      </c>
      <c r="N57" s="54">
        <f t="shared" si="119"/>
        <v>23.684931506849313</v>
      </c>
      <c r="O57" s="45">
        <f t="shared" si="120"/>
        <v>917</v>
      </c>
      <c r="P57" s="38">
        <f t="shared" si="121"/>
        <v>641.9</v>
      </c>
      <c r="Q57" s="46">
        <f t="shared" si="122"/>
        <v>7702.7999999999993</v>
      </c>
      <c r="R57" s="46">
        <f t="shared" si="123"/>
        <v>641.9</v>
      </c>
      <c r="S57" s="46">
        <v>450</v>
      </c>
      <c r="T57" s="72">
        <f t="shared" si="124"/>
        <v>8794.6999999999989</v>
      </c>
      <c r="U57" s="49">
        <f t="shared" si="125"/>
        <v>73.123287671232873</v>
      </c>
      <c r="V57" s="44">
        <f t="shared" si="126"/>
        <v>28.687671232876713</v>
      </c>
      <c r="W57" s="45">
        <f t="shared" si="127"/>
        <v>917</v>
      </c>
      <c r="X57" s="38">
        <f t="shared" si="128"/>
        <v>641.9</v>
      </c>
      <c r="Y57" s="46">
        <f t="shared" si="129"/>
        <v>7702.7999999999993</v>
      </c>
      <c r="Z57" s="46">
        <f t="shared" si="130"/>
        <v>641.9</v>
      </c>
      <c r="AA57" s="46">
        <v>450</v>
      </c>
      <c r="AB57" s="72">
        <f t="shared" si="131"/>
        <v>8794.6999999999989</v>
      </c>
      <c r="AC57" s="65">
        <f t="shared" si="132"/>
        <v>78.126027397260273</v>
      </c>
      <c r="AD57" s="44">
        <f t="shared" si="133"/>
        <v>33.69041095890411</v>
      </c>
      <c r="AE57" s="45">
        <f t="shared" si="134"/>
        <v>917</v>
      </c>
      <c r="AF57" s="38">
        <f t="shared" si="135"/>
        <v>641.9</v>
      </c>
      <c r="AG57" s="46">
        <f t="shared" si="136"/>
        <v>7702.7999999999993</v>
      </c>
      <c r="AH57" s="46">
        <f t="shared" si="137"/>
        <v>641.9</v>
      </c>
      <c r="AI57" s="46">
        <v>450</v>
      </c>
      <c r="AJ57" s="50">
        <f t="shared" si="138"/>
        <v>8794.6999999999989</v>
      </c>
      <c r="AK57" s="65">
        <f t="shared" si="139"/>
        <v>83.131506849315073</v>
      </c>
      <c r="AL57" s="44">
        <f t="shared" si="140"/>
        <v>38.695890410958903</v>
      </c>
      <c r="AM57" s="45">
        <f t="shared" si="141"/>
        <v>917</v>
      </c>
      <c r="AN57" s="38">
        <f t="shared" si="142"/>
        <v>641.9</v>
      </c>
      <c r="AO57" s="46">
        <f t="shared" si="143"/>
        <v>7702.7999999999993</v>
      </c>
      <c r="AP57" s="46">
        <f t="shared" si="144"/>
        <v>641.9</v>
      </c>
      <c r="AQ57" s="46">
        <v>450</v>
      </c>
      <c r="AR57" s="50">
        <f t="shared" si="145"/>
        <v>8794.6999999999989</v>
      </c>
    </row>
    <row r="58" spans="1:44" x14ac:dyDescent="0.25">
      <c r="A58" s="105">
        <v>1715380299</v>
      </c>
      <c r="B58" s="37" t="s">
        <v>87</v>
      </c>
      <c r="C58" s="37" t="s">
        <v>30</v>
      </c>
      <c r="D58" s="37" t="s">
        <v>83</v>
      </c>
      <c r="E58" s="38">
        <v>917</v>
      </c>
      <c r="F58" s="38">
        <v>98.044166666666669</v>
      </c>
      <c r="G58" s="39">
        <v>29273</v>
      </c>
      <c r="H58" s="39">
        <v>40578</v>
      </c>
      <c r="I58" s="49">
        <f t="shared" si="114"/>
        <v>43.884931506849313</v>
      </c>
      <c r="J58" s="48">
        <f t="shared" si="115"/>
        <v>12.912328767123288</v>
      </c>
      <c r="K58" s="49">
        <f t="shared" si="116"/>
        <v>48.890410958904113</v>
      </c>
      <c r="L58" s="48">
        <f t="shared" si="117"/>
        <v>17.917808219178081</v>
      </c>
      <c r="M58" s="49">
        <f t="shared" si="118"/>
        <v>53.893150684931506</v>
      </c>
      <c r="N58" s="54">
        <f t="shared" si="119"/>
        <v>22.920547945205481</v>
      </c>
      <c r="O58" s="45">
        <f t="shared" si="120"/>
        <v>917</v>
      </c>
      <c r="P58" s="38">
        <f t="shared" si="121"/>
        <v>641.9</v>
      </c>
      <c r="Q58" s="46">
        <f t="shared" si="122"/>
        <v>7702.7999999999993</v>
      </c>
      <c r="R58" s="46">
        <f t="shared" si="123"/>
        <v>641.9</v>
      </c>
      <c r="S58" s="46">
        <v>450</v>
      </c>
      <c r="T58" s="72">
        <f t="shared" si="124"/>
        <v>8794.6999999999989</v>
      </c>
      <c r="U58" s="49">
        <f t="shared" si="125"/>
        <v>58.895890410958906</v>
      </c>
      <c r="V58" s="44">
        <f t="shared" si="126"/>
        <v>27.923287671232877</v>
      </c>
      <c r="W58" s="45">
        <f t="shared" si="127"/>
        <v>917</v>
      </c>
      <c r="X58" s="38">
        <f t="shared" si="128"/>
        <v>641.9</v>
      </c>
      <c r="Y58" s="46">
        <f t="shared" si="129"/>
        <v>7702.7999999999993</v>
      </c>
      <c r="Z58" s="46">
        <f t="shared" si="130"/>
        <v>641.9</v>
      </c>
      <c r="AA58" s="46">
        <v>450</v>
      </c>
      <c r="AB58" s="72">
        <f t="shared" si="131"/>
        <v>8794.6999999999989</v>
      </c>
      <c r="AC58" s="65">
        <f t="shared" si="132"/>
        <v>63.898630136986299</v>
      </c>
      <c r="AD58" s="44">
        <f t="shared" si="133"/>
        <v>32.926027397260277</v>
      </c>
      <c r="AE58" s="45">
        <f t="shared" si="134"/>
        <v>917</v>
      </c>
      <c r="AF58" s="38">
        <f t="shared" si="135"/>
        <v>641.9</v>
      </c>
      <c r="AG58" s="46">
        <f t="shared" si="136"/>
        <v>7702.7999999999993</v>
      </c>
      <c r="AH58" s="46">
        <f t="shared" si="137"/>
        <v>641.9</v>
      </c>
      <c r="AI58" s="46">
        <v>450</v>
      </c>
      <c r="AJ58" s="50">
        <f t="shared" si="138"/>
        <v>8794.6999999999989</v>
      </c>
      <c r="AK58" s="65">
        <f t="shared" si="139"/>
        <v>68.904109589041099</v>
      </c>
      <c r="AL58" s="44">
        <f t="shared" si="140"/>
        <v>37.93150684931507</v>
      </c>
      <c r="AM58" s="45">
        <f t="shared" si="141"/>
        <v>917</v>
      </c>
      <c r="AN58" s="38">
        <f t="shared" si="142"/>
        <v>641.9</v>
      </c>
      <c r="AO58" s="46">
        <f t="shared" si="143"/>
        <v>7702.7999999999993</v>
      </c>
      <c r="AP58" s="46">
        <f t="shared" si="144"/>
        <v>641.9</v>
      </c>
      <c r="AQ58" s="46">
        <v>450</v>
      </c>
      <c r="AR58" s="50">
        <f t="shared" si="145"/>
        <v>8794.6999999999989</v>
      </c>
    </row>
    <row r="59" spans="1:44" x14ac:dyDescent="0.25">
      <c r="A59" s="105">
        <v>1715814651</v>
      </c>
      <c r="B59" s="37" t="s">
        <v>88</v>
      </c>
      <c r="C59" s="37" t="s">
        <v>31</v>
      </c>
      <c r="D59" s="37" t="s">
        <v>83</v>
      </c>
      <c r="E59" s="38">
        <v>1312</v>
      </c>
      <c r="F59" s="38">
        <v>87.463333333333338</v>
      </c>
      <c r="G59" s="39">
        <v>30782</v>
      </c>
      <c r="H59" s="39">
        <v>40544</v>
      </c>
      <c r="I59" s="49">
        <f t="shared" si="114"/>
        <v>39.750684931506846</v>
      </c>
      <c r="J59" s="48">
        <f t="shared" si="115"/>
        <v>13.005479452054795</v>
      </c>
      <c r="K59" s="49">
        <f t="shared" si="116"/>
        <v>44.756164383561647</v>
      </c>
      <c r="L59" s="48">
        <f t="shared" si="117"/>
        <v>18.010958904109589</v>
      </c>
      <c r="M59" s="49">
        <f t="shared" si="118"/>
        <v>49.758904109589039</v>
      </c>
      <c r="N59" s="54">
        <f t="shared" si="119"/>
        <v>23.013698630136986</v>
      </c>
      <c r="O59" s="45">
        <f t="shared" si="120"/>
        <v>1312</v>
      </c>
      <c r="P59" s="38">
        <f t="shared" si="121"/>
        <v>918.4</v>
      </c>
      <c r="Q59" s="46">
        <f t="shared" si="122"/>
        <v>11020.8</v>
      </c>
      <c r="R59" s="46">
        <f t="shared" si="123"/>
        <v>918.4</v>
      </c>
      <c r="S59" s="46">
        <v>450</v>
      </c>
      <c r="T59" s="72">
        <f t="shared" si="124"/>
        <v>12389.199999999999</v>
      </c>
      <c r="U59" s="49">
        <f t="shared" si="125"/>
        <v>54.761643835616439</v>
      </c>
      <c r="V59" s="44">
        <f t="shared" si="126"/>
        <v>28.016438356164382</v>
      </c>
      <c r="W59" s="45">
        <f t="shared" si="127"/>
        <v>1312</v>
      </c>
      <c r="X59" s="38">
        <f t="shared" si="128"/>
        <v>918.4</v>
      </c>
      <c r="Y59" s="46">
        <f t="shared" si="129"/>
        <v>11020.8</v>
      </c>
      <c r="Z59" s="46">
        <f t="shared" si="130"/>
        <v>918.4</v>
      </c>
      <c r="AA59" s="46">
        <v>450</v>
      </c>
      <c r="AB59" s="72">
        <f t="shared" si="131"/>
        <v>12389.199999999999</v>
      </c>
      <c r="AC59" s="65">
        <f t="shared" si="132"/>
        <v>59.764383561643832</v>
      </c>
      <c r="AD59" s="44">
        <f t="shared" si="133"/>
        <v>33.019178082191779</v>
      </c>
      <c r="AE59" s="45">
        <f t="shared" si="134"/>
        <v>1312</v>
      </c>
      <c r="AF59" s="38">
        <f t="shared" si="135"/>
        <v>918.4</v>
      </c>
      <c r="AG59" s="46">
        <f t="shared" si="136"/>
        <v>11020.8</v>
      </c>
      <c r="AH59" s="46">
        <f t="shared" si="137"/>
        <v>918.4</v>
      </c>
      <c r="AI59" s="46">
        <v>450</v>
      </c>
      <c r="AJ59" s="50">
        <f t="shared" si="138"/>
        <v>12389.199999999999</v>
      </c>
      <c r="AK59" s="65">
        <f t="shared" si="139"/>
        <v>64.769863013698625</v>
      </c>
      <c r="AL59" s="44">
        <f t="shared" si="140"/>
        <v>38.024657534246572</v>
      </c>
      <c r="AM59" s="45">
        <f t="shared" si="141"/>
        <v>1312</v>
      </c>
      <c r="AN59" s="38">
        <f t="shared" si="142"/>
        <v>918.4</v>
      </c>
      <c r="AO59" s="46">
        <f t="shared" si="143"/>
        <v>11020.8</v>
      </c>
      <c r="AP59" s="46">
        <f t="shared" si="144"/>
        <v>918.4</v>
      </c>
      <c r="AQ59" s="46">
        <v>450</v>
      </c>
      <c r="AR59" s="50">
        <f t="shared" si="145"/>
        <v>12389.199999999999</v>
      </c>
    </row>
    <row r="60" spans="1:44" x14ac:dyDescent="0.25">
      <c r="A60" s="105">
        <v>1715708903</v>
      </c>
      <c r="B60" s="37" t="s">
        <v>89</v>
      </c>
      <c r="C60" s="37" t="s">
        <v>30</v>
      </c>
      <c r="D60" s="37" t="s">
        <v>83</v>
      </c>
      <c r="E60" s="38">
        <v>1312</v>
      </c>
      <c r="F60" s="38">
        <v>150.33333333333334</v>
      </c>
      <c r="G60" s="39">
        <v>29607</v>
      </c>
      <c r="H60" s="39">
        <v>40940</v>
      </c>
      <c r="I60" s="49">
        <f t="shared" si="114"/>
        <v>42.969863013698628</v>
      </c>
      <c r="J60" s="48">
        <f t="shared" si="115"/>
        <v>11.920547945205479</v>
      </c>
      <c r="K60" s="49">
        <f t="shared" si="116"/>
        <v>47.975342465753428</v>
      </c>
      <c r="L60" s="48">
        <f t="shared" si="117"/>
        <v>16.926027397260274</v>
      </c>
      <c r="M60" s="49">
        <f t="shared" si="118"/>
        <v>52.978082191780821</v>
      </c>
      <c r="N60" s="54">
        <f t="shared" si="119"/>
        <v>21.92876712328767</v>
      </c>
      <c r="O60" s="45">
        <f t="shared" si="120"/>
        <v>1312</v>
      </c>
      <c r="P60" s="38">
        <f t="shared" si="121"/>
        <v>918.4</v>
      </c>
      <c r="Q60" s="46">
        <f t="shared" si="122"/>
        <v>11020.8</v>
      </c>
      <c r="R60" s="46">
        <f t="shared" si="123"/>
        <v>918.4</v>
      </c>
      <c r="S60" s="46">
        <v>450</v>
      </c>
      <c r="T60" s="72">
        <f t="shared" si="124"/>
        <v>12389.199999999999</v>
      </c>
      <c r="U60" s="49">
        <f t="shared" si="125"/>
        <v>57.980821917808221</v>
      </c>
      <c r="V60" s="44">
        <f t="shared" si="126"/>
        <v>26.931506849315067</v>
      </c>
      <c r="W60" s="45">
        <f t="shared" si="127"/>
        <v>1312</v>
      </c>
      <c r="X60" s="38">
        <f t="shared" si="128"/>
        <v>918.4</v>
      </c>
      <c r="Y60" s="46">
        <f t="shared" si="129"/>
        <v>11020.8</v>
      </c>
      <c r="Z60" s="46">
        <f t="shared" si="130"/>
        <v>918.4</v>
      </c>
      <c r="AA60" s="46">
        <v>450</v>
      </c>
      <c r="AB60" s="72">
        <f t="shared" si="131"/>
        <v>12389.199999999999</v>
      </c>
      <c r="AC60" s="65">
        <f t="shared" si="132"/>
        <v>62.983561643835614</v>
      </c>
      <c r="AD60" s="44">
        <f t="shared" si="133"/>
        <v>31.934246575342467</v>
      </c>
      <c r="AE60" s="45">
        <f t="shared" si="134"/>
        <v>1312</v>
      </c>
      <c r="AF60" s="38">
        <f t="shared" si="135"/>
        <v>918.4</v>
      </c>
      <c r="AG60" s="46">
        <f t="shared" si="136"/>
        <v>11020.8</v>
      </c>
      <c r="AH60" s="46">
        <f t="shared" si="137"/>
        <v>918.4</v>
      </c>
      <c r="AI60" s="46">
        <v>450</v>
      </c>
      <c r="AJ60" s="50">
        <f t="shared" si="138"/>
        <v>12389.199999999999</v>
      </c>
      <c r="AK60" s="65">
        <f t="shared" si="139"/>
        <v>67.989041095890414</v>
      </c>
      <c r="AL60" s="44">
        <f t="shared" si="140"/>
        <v>36.939726027397263</v>
      </c>
      <c r="AM60" s="45">
        <f t="shared" si="141"/>
        <v>1312</v>
      </c>
      <c r="AN60" s="38">
        <f t="shared" si="142"/>
        <v>918.4</v>
      </c>
      <c r="AO60" s="46">
        <f t="shared" si="143"/>
        <v>11020.8</v>
      </c>
      <c r="AP60" s="46">
        <f t="shared" si="144"/>
        <v>918.4</v>
      </c>
      <c r="AQ60" s="46">
        <v>450</v>
      </c>
      <c r="AR60" s="50">
        <f t="shared" si="145"/>
        <v>12389.199999999999</v>
      </c>
    </row>
    <row r="61" spans="1:44" x14ac:dyDescent="0.25">
      <c r="A61" s="105">
        <v>1721434221</v>
      </c>
      <c r="B61" s="37" t="s">
        <v>90</v>
      </c>
      <c r="C61" s="37" t="s">
        <v>30</v>
      </c>
      <c r="D61" s="37" t="s">
        <v>83</v>
      </c>
      <c r="E61" s="38">
        <v>1761</v>
      </c>
      <c r="F61" s="38">
        <v>961.12000000000012</v>
      </c>
      <c r="G61" s="39">
        <v>31561</v>
      </c>
      <c r="H61" s="39">
        <v>41306</v>
      </c>
      <c r="I61" s="49">
        <f t="shared" si="114"/>
        <v>37.61643835616438</v>
      </c>
      <c r="J61" s="48">
        <f t="shared" si="115"/>
        <v>10.917808219178083</v>
      </c>
      <c r="K61" s="49">
        <f t="shared" si="116"/>
        <v>42.62191780821918</v>
      </c>
      <c r="L61" s="48">
        <f t="shared" si="117"/>
        <v>15.923287671232877</v>
      </c>
      <c r="M61" s="49">
        <f t="shared" si="118"/>
        <v>47.624657534246573</v>
      </c>
      <c r="N61" s="54">
        <f t="shared" si="119"/>
        <v>20.926027397260274</v>
      </c>
      <c r="O61" s="45">
        <f t="shared" si="120"/>
        <v>1761</v>
      </c>
      <c r="P61" s="38">
        <f t="shared" si="121"/>
        <v>1232.6999999999998</v>
      </c>
      <c r="Q61" s="46">
        <f t="shared" si="122"/>
        <v>14792.399999999998</v>
      </c>
      <c r="R61" s="46">
        <f t="shared" si="123"/>
        <v>1232.6999999999998</v>
      </c>
      <c r="S61" s="46">
        <v>450</v>
      </c>
      <c r="T61" s="72">
        <f t="shared" si="124"/>
        <v>16475.099999999999</v>
      </c>
      <c r="U61" s="49">
        <f t="shared" si="125"/>
        <v>52.627397260273973</v>
      </c>
      <c r="V61" s="44">
        <f t="shared" si="126"/>
        <v>25.92876712328767</v>
      </c>
      <c r="W61" s="45">
        <f t="shared" si="127"/>
        <v>1761</v>
      </c>
      <c r="X61" s="38">
        <f t="shared" si="128"/>
        <v>1232.6999999999998</v>
      </c>
      <c r="Y61" s="46">
        <f t="shared" si="129"/>
        <v>14792.399999999998</v>
      </c>
      <c r="Z61" s="46">
        <f t="shared" si="130"/>
        <v>1232.6999999999998</v>
      </c>
      <c r="AA61" s="46">
        <v>450</v>
      </c>
      <c r="AB61" s="72">
        <f t="shared" si="131"/>
        <v>16475.099999999999</v>
      </c>
      <c r="AC61" s="65">
        <f t="shared" si="132"/>
        <v>57.630136986301373</v>
      </c>
      <c r="AD61" s="44">
        <f t="shared" si="133"/>
        <v>30.931506849315067</v>
      </c>
      <c r="AE61" s="45">
        <f t="shared" si="134"/>
        <v>1761</v>
      </c>
      <c r="AF61" s="38">
        <f t="shared" si="135"/>
        <v>1232.6999999999998</v>
      </c>
      <c r="AG61" s="46">
        <f t="shared" si="136"/>
        <v>14792.399999999998</v>
      </c>
      <c r="AH61" s="46">
        <f t="shared" si="137"/>
        <v>1232.6999999999998</v>
      </c>
      <c r="AI61" s="46">
        <v>450</v>
      </c>
      <c r="AJ61" s="50">
        <f t="shared" si="138"/>
        <v>16475.099999999999</v>
      </c>
      <c r="AK61" s="65">
        <f t="shared" si="139"/>
        <v>62.635616438356166</v>
      </c>
      <c r="AL61" s="44">
        <f t="shared" si="140"/>
        <v>35.936986301369863</v>
      </c>
      <c r="AM61" s="45">
        <f t="shared" si="141"/>
        <v>1761</v>
      </c>
      <c r="AN61" s="38">
        <f t="shared" si="142"/>
        <v>1232.6999999999998</v>
      </c>
      <c r="AO61" s="46">
        <f t="shared" si="143"/>
        <v>14792.399999999998</v>
      </c>
      <c r="AP61" s="46">
        <f t="shared" si="144"/>
        <v>1232.6999999999998</v>
      </c>
      <c r="AQ61" s="46">
        <v>450</v>
      </c>
      <c r="AR61" s="50">
        <f t="shared" si="145"/>
        <v>16475.099999999999</v>
      </c>
    </row>
    <row r="62" spans="1:44" x14ac:dyDescent="0.25">
      <c r="A62" s="105">
        <v>1710696566</v>
      </c>
      <c r="B62" s="37" t="s">
        <v>91</v>
      </c>
      <c r="C62" s="37" t="s">
        <v>30</v>
      </c>
      <c r="D62" s="37" t="s">
        <v>83</v>
      </c>
      <c r="E62" s="38">
        <v>1001</v>
      </c>
      <c r="F62" s="38">
        <v>343.57260416666668</v>
      </c>
      <c r="G62" s="39">
        <v>25428</v>
      </c>
      <c r="H62" s="39">
        <v>40924</v>
      </c>
      <c r="I62" s="49">
        <f t="shared" si="114"/>
        <v>54.419178082191777</v>
      </c>
      <c r="J62" s="48">
        <f t="shared" si="115"/>
        <v>11.964383561643835</v>
      </c>
      <c r="K62" s="49">
        <f t="shared" si="116"/>
        <v>59.424657534246577</v>
      </c>
      <c r="L62" s="48">
        <f t="shared" si="117"/>
        <v>16.969863013698632</v>
      </c>
      <c r="M62" s="49">
        <f t="shared" si="118"/>
        <v>64.427397260273978</v>
      </c>
      <c r="N62" s="54">
        <f t="shared" si="119"/>
        <v>21.972602739726028</v>
      </c>
      <c r="O62" s="45">
        <f t="shared" si="120"/>
        <v>1001</v>
      </c>
      <c r="P62" s="38">
        <f t="shared" si="121"/>
        <v>700.69999999999993</v>
      </c>
      <c r="Q62" s="46">
        <f t="shared" si="122"/>
        <v>8408.4</v>
      </c>
      <c r="R62" s="46">
        <f t="shared" si="123"/>
        <v>700.69999999999993</v>
      </c>
      <c r="S62" s="46">
        <v>450</v>
      </c>
      <c r="T62" s="72">
        <f t="shared" si="124"/>
        <v>9559.1</v>
      </c>
      <c r="U62" s="49">
        <f t="shared" si="125"/>
        <v>69.430136986301363</v>
      </c>
      <c r="V62" s="44">
        <f t="shared" si="126"/>
        <v>26.975342465753425</v>
      </c>
      <c r="W62" s="45">
        <f t="shared" si="127"/>
        <v>1001</v>
      </c>
      <c r="X62" s="38">
        <f t="shared" si="128"/>
        <v>700.69999999999993</v>
      </c>
      <c r="Y62" s="46">
        <f t="shared" si="129"/>
        <v>8408.4</v>
      </c>
      <c r="Z62" s="46">
        <f t="shared" si="130"/>
        <v>700.69999999999993</v>
      </c>
      <c r="AA62" s="46">
        <v>450</v>
      </c>
      <c r="AB62" s="72">
        <f t="shared" si="131"/>
        <v>9559.1</v>
      </c>
      <c r="AC62" s="65">
        <f t="shared" si="132"/>
        <v>74.432876712328763</v>
      </c>
      <c r="AD62" s="44">
        <f t="shared" si="133"/>
        <v>31.978082191780821</v>
      </c>
      <c r="AE62" s="45">
        <f t="shared" si="134"/>
        <v>1001</v>
      </c>
      <c r="AF62" s="38">
        <f t="shared" si="135"/>
        <v>700.69999999999993</v>
      </c>
      <c r="AG62" s="46">
        <f t="shared" si="136"/>
        <v>8408.4</v>
      </c>
      <c r="AH62" s="46">
        <f t="shared" si="137"/>
        <v>700.69999999999993</v>
      </c>
      <c r="AI62" s="46">
        <v>450</v>
      </c>
      <c r="AJ62" s="50">
        <f t="shared" si="138"/>
        <v>9559.1</v>
      </c>
      <c r="AK62" s="65">
        <f t="shared" si="139"/>
        <v>79.438356164383563</v>
      </c>
      <c r="AL62" s="44">
        <f t="shared" si="140"/>
        <v>36.983561643835614</v>
      </c>
      <c r="AM62" s="45">
        <f t="shared" si="141"/>
        <v>1001</v>
      </c>
      <c r="AN62" s="38">
        <f t="shared" si="142"/>
        <v>700.69999999999993</v>
      </c>
      <c r="AO62" s="46">
        <f t="shared" si="143"/>
        <v>8408.4</v>
      </c>
      <c r="AP62" s="46">
        <f t="shared" si="144"/>
        <v>700.69999999999993</v>
      </c>
      <c r="AQ62" s="46">
        <v>450</v>
      </c>
      <c r="AR62" s="50">
        <f t="shared" si="145"/>
        <v>9559.1</v>
      </c>
    </row>
    <row r="63" spans="1:44" x14ac:dyDescent="0.25">
      <c r="A63" s="105">
        <v>1712590916</v>
      </c>
      <c r="B63" s="37" t="s">
        <v>92</v>
      </c>
      <c r="C63" s="37" t="s">
        <v>30</v>
      </c>
      <c r="D63" s="37" t="s">
        <v>83</v>
      </c>
      <c r="E63" s="38">
        <v>1312</v>
      </c>
      <c r="F63" s="38">
        <v>261.85333333333335</v>
      </c>
      <c r="G63" s="39">
        <v>29892</v>
      </c>
      <c r="H63" s="39">
        <v>40299</v>
      </c>
      <c r="I63" s="49">
        <f t="shared" si="114"/>
        <v>42.18904109589041</v>
      </c>
      <c r="J63" s="48">
        <f t="shared" si="115"/>
        <v>13.676712328767124</v>
      </c>
      <c r="K63" s="49">
        <f t="shared" si="116"/>
        <v>47.194520547945203</v>
      </c>
      <c r="L63" s="48">
        <f t="shared" si="117"/>
        <v>18.682191780821917</v>
      </c>
      <c r="M63" s="49">
        <f t="shared" si="118"/>
        <v>52.197260273972603</v>
      </c>
      <c r="N63" s="54">
        <f t="shared" si="119"/>
        <v>23.684931506849313</v>
      </c>
      <c r="O63" s="45">
        <f t="shared" si="120"/>
        <v>1312</v>
      </c>
      <c r="P63" s="38">
        <f t="shared" si="121"/>
        <v>918.4</v>
      </c>
      <c r="Q63" s="46">
        <f t="shared" si="122"/>
        <v>11020.8</v>
      </c>
      <c r="R63" s="46">
        <f t="shared" si="123"/>
        <v>918.4</v>
      </c>
      <c r="S63" s="46">
        <v>450</v>
      </c>
      <c r="T63" s="72">
        <f t="shared" si="124"/>
        <v>12389.199999999999</v>
      </c>
      <c r="U63" s="49">
        <f t="shared" si="125"/>
        <v>57.2</v>
      </c>
      <c r="V63" s="44">
        <f t="shared" si="126"/>
        <v>28.687671232876713</v>
      </c>
      <c r="W63" s="45">
        <f t="shared" si="127"/>
        <v>1312</v>
      </c>
      <c r="X63" s="38">
        <f t="shared" si="128"/>
        <v>918.4</v>
      </c>
      <c r="Y63" s="46">
        <f t="shared" si="129"/>
        <v>11020.8</v>
      </c>
      <c r="Z63" s="46">
        <f t="shared" si="130"/>
        <v>918.4</v>
      </c>
      <c r="AA63" s="46">
        <v>450</v>
      </c>
      <c r="AB63" s="72">
        <f t="shared" si="131"/>
        <v>12389.199999999999</v>
      </c>
      <c r="AC63" s="65">
        <f t="shared" si="132"/>
        <v>62.202739726027396</v>
      </c>
      <c r="AD63" s="44">
        <f t="shared" si="133"/>
        <v>33.69041095890411</v>
      </c>
      <c r="AE63" s="45">
        <f t="shared" si="134"/>
        <v>1312</v>
      </c>
      <c r="AF63" s="38">
        <f t="shared" si="135"/>
        <v>918.4</v>
      </c>
      <c r="AG63" s="46">
        <f t="shared" si="136"/>
        <v>11020.8</v>
      </c>
      <c r="AH63" s="46">
        <f t="shared" si="137"/>
        <v>918.4</v>
      </c>
      <c r="AI63" s="46">
        <v>450</v>
      </c>
      <c r="AJ63" s="50">
        <f t="shared" si="138"/>
        <v>12389.199999999999</v>
      </c>
      <c r="AK63" s="65">
        <f t="shared" si="139"/>
        <v>67.208219178082189</v>
      </c>
      <c r="AL63" s="44">
        <f t="shared" si="140"/>
        <v>38.695890410958903</v>
      </c>
      <c r="AM63" s="45">
        <f t="shared" si="141"/>
        <v>1312</v>
      </c>
      <c r="AN63" s="38">
        <f t="shared" si="142"/>
        <v>918.4</v>
      </c>
      <c r="AO63" s="46">
        <f t="shared" si="143"/>
        <v>11020.8</v>
      </c>
      <c r="AP63" s="46">
        <f t="shared" si="144"/>
        <v>918.4</v>
      </c>
      <c r="AQ63" s="46">
        <v>450</v>
      </c>
      <c r="AR63" s="50">
        <f t="shared" si="145"/>
        <v>12389.199999999999</v>
      </c>
    </row>
    <row r="64" spans="1:44" x14ac:dyDescent="0.25">
      <c r="A64" s="105">
        <v>1710646736</v>
      </c>
      <c r="B64" s="37" t="s">
        <v>93</v>
      </c>
      <c r="C64" s="37" t="s">
        <v>30</v>
      </c>
      <c r="D64" s="37" t="s">
        <v>83</v>
      </c>
      <c r="E64" s="38">
        <v>1612</v>
      </c>
      <c r="F64" s="38">
        <v>251.88</v>
      </c>
      <c r="G64" s="39">
        <v>25310</v>
      </c>
      <c r="H64" s="39">
        <v>40299</v>
      </c>
      <c r="I64" s="49">
        <f t="shared" si="114"/>
        <v>54.742465753424661</v>
      </c>
      <c r="J64" s="48">
        <f t="shared" si="115"/>
        <v>13.676712328767124</v>
      </c>
      <c r="K64" s="49">
        <f t="shared" si="116"/>
        <v>59.747945205479454</v>
      </c>
      <c r="L64" s="48">
        <f t="shared" si="117"/>
        <v>18.682191780821917</v>
      </c>
      <c r="M64" s="49">
        <f t="shared" si="118"/>
        <v>64.750684931506854</v>
      </c>
      <c r="N64" s="54">
        <f t="shared" si="119"/>
        <v>23.684931506849313</v>
      </c>
      <c r="O64" s="45">
        <f t="shared" si="120"/>
        <v>1612</v>
      </c>
      <c r="P64" s="38">
        <f t="shared" si="121"/>
        <v>1128.3999999999999</v>
      </c>
      <c r="Q64" s="46">
        <f t="shared" si="122"/>
        <v>13540.8</v>
      </c>
      <c r="R64" s="46">
        <f t="shared" si="123"/>
        <v>1128.3999999999999</v>
      </c>
      <c r="S64" s="46">
        <v>450</v>
      </c>
      <c r="T64" s="72">
        <f t="shared" si="124"/>
        <v>15119.199999999999</v>
      </c>
      <c r="U64" s="49">
        <f t="shared" si="125"/>
        <v>69.753424657534254</v>
      </c>
      <c r="V64" s="44">
        <f t="shared" si="126"/>
        <v>28.687671232876713</v>
      </c>
      <c r="W64" s="45">
        <f t="shared" si="127"/>
        <v>1612</v>
      </c>
      <c r="X64" s="38">
        <f t="shared" si="128"/>
        <v>1128.3999999999999</v>
      </c>
      <c r="Y64" s="46">
        <f t="shared" si="129"/>
        <v>13540.8</v>
      </c>
      <c r="Z64" s="46">
        <f t="shared" si="130"/>
        <v>1128.3999999999999</v>
      </c>
      <c r="AA64" s="46">
        <v>450</v>
      </c>
      <c r="AB64" s="72">
        <f t="shared" si="131"/>
        <v>15119.199999999999</v>
      </c>
      <c r="AC64" s="65">
        <f t="shared" si="132"/>
        <v>74.756164383561639</v>
      </c>
      <c r="AD64" s="44">
        <f t="shared" si="133"/>
        <v>33.69041095890411</v>
      </c>
      <c r="AE64" s="45">
        <f t="shared" si="134"/>
        <v>1612</v>
      </c>
      <c r="AF64" s="38">
        <f t="shared" si="135"/>
        <v>1128.3999999999999</v>
      </c>
      <c r="AG64" s="46">
        <f t="shared" si="136"/>
        <v>13540.8</v>
      </c>
      <c r="AH64" s="46">
        <f t="shared" si="137"/>
        <v>1128.3999999999999</v>
      </c>
      <c r="AI64" s="46">
        <v>450</v>
      </c>
      <c r="AJ64" s="50">
        <f t="shared" si="138"/>
        <v>15119.199999999999</v>
      </c>
      <c r="AK64" s="65">
        <f t="shared" si="139"/>
        <v>79.761643835616439</v>
      </c>
      <c r="AL64" s="44">
        <f t="shared" si="140"/>
        <v>38.695890410958903</v>
      </c>
      <c r="AM64" s="45">
        <f t="shared" si="141"/>
        <v>1612</v>
      </c>
      <c r="AN64" s="38">
        <f t="shared" si="142"/>
        <v>1128.3999999999999</v>
      </c>
      <c r="AO64" s="46">
        <f t="shared" si="143"/>
        <v>13540.8</v>
      </c>
      <c r="AP64" s="46">
        <f t="shared" si="144"/>
        <v>1128.3999999999999</v>
      </c>
      <c r="AQ64" s="46">
        <v>450</v>
      </c>
      <c r="AR64" s="50">
        <f t="shared" si="145"/>
        <v>15119.199999999999</v>
      </c>
    </row>
    <row r="65" spans="1:44" x14ac:dyDescent="0.25">
      <c r="A65" s="105">
        <v>1718233412</v>
      </c>
      <c r="B65" s="37" t="s">
        <v>94</v>
      </c>
      <c r="C65" s="37" t="s">
        <v>30</v>
      </c>
      <c r="D65" s="37" t="s">
        <v>83</v>
      </c>
      <c r="E65" s="38">
        <v>722</v>
      </c>
      <c r="F65" s="38">
        <v>0</v>
      </c>
      <c r="G65" s="39">
        <v>30312</v>
      </c>
      <c r="H65" s="39">
        <v>41312</v>
      </c>
      <c r="I65" s="49">
        <f t="shared" si="114"/>
        <v>41.038356164383565</v>
      </c>
      <c r="J65" s="48">
        <f t="shared" si="115"/>
        <v>10.901369863013699</v>
      </c>
      <c r="K65" s="49">
        <f t="shared" si="116"/>
        <v>46.043835616438358</v>
      </c>
      <c r="L65" s="48">
        <f t="shared" si="117"/>
        <v>15.906849315068493</v>
      </c>
      <c r="M65" s="49">
        <f t="shared" si="118"/>
        <v>51.046575342465751</v>
      </c>
      <c r="N65" s="54">
        <f t="shared" si="119"/>
        <v>20.909589041095892</v>
      </c>
      <c r="O65" s="45">
        <f t="shared" si="120"/>
        <v>722</v>
      </c>
      <c r="P65" s="38">
        <f t="shared" si="121"/>
        <v>505.4</v>
      </c>
      <c r="Q65" s="46">
        <f t="shared" si="122"/>
        <v>6064.7999999999993</v>
      </c>
      <c r="R65" s="46">
        <f t="shared" si="123"/>
        <v>505.4</v>
      </c>
      <c r="S65" s="46">
        <v>450</v>
      </c>
      <c r="T65" s="72">
        <f t="shared" si="124"/>
        <v>7020.1999999999989</v>
      </c>
      <c r="U65" s="49">
        <f t="shared" si="125"/>
        <v>56.049315068493151</v>
      </c>
      <c r="V65" s="44">
        <f t="shared" si="126"/>
        <v>25.912328767123288</v>
      </c>
      <c r="W65" s="45">
        <f t="shared" si="127"/>
        <v>722</v>
      </c>
      <c r="X65" s="38">
        <f t="shared" si="128"/>
        <v>505.4</v>
      </c>
      <c r="Y65" s="46">
        <f t="shared" si="129"/>
        <v>6064.7999999999993</v>
      </c>
      <c r="Z65" s="46">
        <f t="shared" si="130"/>
        <v>505.4</v>
      </c>
      <c r="AA65" s="46">
        <v>450</v>
      </c>
      <c r="AB65" s="72">
        <f t="shared" si="131"/>
        <v>7020.1999999999989</v>
      </c>
      <c r="AC65" s="65">
        <f t="shared" si="132"/>
        <v>61.052054794520551</v>
      </c>
      <c r="AD65" s="44">
        <f t="shared" si="133"/>
        <v>30.915068493150685</v>
      </c>
      <c r="AE65" s="45">
        <f t="shared" si="134"/>
        <v>722</v>
      </c>
      <c r="AF65" s="38">
        <f t="shared" si="135"/>
        <v>505.4</v>
      </c>
      <c r="AG65" s="46">
        <f t="shared" si="136"/>
        <v>6064.7999999999993</v>
      </c>
      <c r="AH65" s="46">
        <f t="shared" si="137"/>
        <v>505.4</v>
      </c>
      <c r="AI65" s="46">
        <v>450</v>
      </c>
      <c r="AJ65" s="50">
        <f t="shared" si="138"/>
        <v>7020.1999999999989</v>
      </c>
      <c r="AK65" s="65">
        <f t="shared" si="139"/>
        <v>66.057534246575344</v>
      </c>
      <c r="AL65" s="44">
        <f t="shared" si="140"/>
        <v>35.920547945205477</v>
      </c>
      <c r="AM65" s="45">
        <f t="shared" si="141"/>
        <v>722</v>
      </c>
      <c r="AN65" s="38">
        <f t="shared" si="142"/>
        <v>505.4</v>
      </c>
      <c r="AO65" s="46">
        <f t="shared" si="143"/>
        <v>6064.7999999999993</v>
      </c>
      <c r="AP65" s="46">
        <f t="shared" si="144"/>
        <v>505.4</v>
      </c>
      <c r="AQ65" s="46">
        <v>450</v>
      </c>
      <c r="AR65" s="50">
        <f t="shared" si="145"/>
        <v>7020.1999999999989</v>
      </c>
    </row>
    <row r="66" spans="1:44" x14ac:dyDescent="0.25">
      <c r="A66" s="105">
        <v>1712485265</v>
      </c>
      <c r="B66" s="37" t="s">
        <v>95</v>
      </c>
      <c r="C66" s="37" t="s">
        <v>30</v>
      </c>
      <c r="D66" s="37" t="s">
        <v>83</v>
      </c>
      <c r="E66" s="38">
        <v>1612</v>
      </c>
      <c r="F66" s="38">
        <v>214.93</v>
      </c>
      <c r="G66" s="39">
        <v>29366</v>
      </c>
      <c r="H66" s="39">
        <v>40299</v>
      </c>
      <c r="I66" s="49">
        <f t="shared" si="114"/>
        <v>43.630136986301373</v>
      </c>
      <c r="J66" s="48">
        <f t="shared" si="115"/>
        <v>13.676712328767124</v>
      </c>
      <c r="K66" s="49">
        <f t="shared" si="116"/>
        <v>48.635616438356166</v>
      </c>
      <c r="L66" s="48">
        <f t="shared" si="117"/>
        <v>18.682191780821917</v>
      </c>
      <c r="M66" s="49">
        <f t="shared" si="118"/>
        <v>53.638356164383559</v>
      </c>
      <c r="N66" s="54">
        <f t="shared" si="119"/>
        <v>23.684931506849313</v>
      </c>
      <c r="O66" s="45">
        <f t="shared" si="120"/>
        <v>1612</v>
      </c>
      <c r="P66" s="38">
        <f t="shared" si="121"/>
        <v>1128.3999999999999</v>
      </c>
      <c r="Q66" s="46">
        <f t="shared" si="122"/>
        <v>13540.8</v>
      </c>
      <c r="R66" s="46">
        <f t="shared" si="123"/>
        <v>1128.3999999999999</v>
      </c>
      <c r="S66" s="46">
        <v>450</v>
      </c>
      <c r="T66" s="72">
        <f t="shared" si="124"/>
        <v>15119.199999999999</v>
      </c>
      <c r="U66" s="49">
        <f t="shared" si="125"/>
        <v>58.641095890410959</v>
      </c>
      <c r="V66" s="44">
        <f t="shared" si="126"/>
        <v>28.687671232876713</v>
      </c>
      <c r="W66" s="45">
        <f t="shared" si="127"/>
        <v>1612</v>
      </c>
      <c r="X66" s="38">
        <f t="shared" si="128"/>
        <v>1128.3999999999999</v>
      </c>
      <c r="Y66" s="46">
        <f t="shared" si="129"/>
        <v>13540.8</v>
      </c>
      <c r="Z66" s="46">
        <f t="shared" si="130"/>
        <v>1128.3999999999999</v>
      </c>
      <c r="AA66" s="46">
        <v>450</v>
      </c>
      <c r="AB66" s="72">
        <f t="shared" si="131"/>
        <v>15119.199999999999</v>
      </c>
      <c r="AC66" s="65">
        <f t="shared" si="132"/>
        <v>63.643835616438359</v>
      </c>
      <c r="AD66" s="44">
        <f t="shared" si="133"/>
        <v>33.69041095890411</v>
      </c>
      <c r="AE66" s="45">
        <f t="shared" si="134"/>
        <v>1612</v>
      </c>
      <c r="AF66" s="38">
        <f t="shared" si="135"/>
        <v>1128.3999999999999</v>
      </c>
      <c r="AG66" s="46">
        <f t="shared" si="136"/>
        <v>13540.8</v>
      </c>
      <c r="AH66" s="46">
        <f t="shared" si="137"/>
        <v>1128.3999999999999</v>
      </c>
      <c r="AI66" s="46">
        <v>450</v>
      </c>
      <c r="AJ66" s="50">
        <f t="shared" si="138"/>
        <v>15119.199999999999</v>
      </c>
      <c r="AK66" s="65">
        <f t="shared" si="139"/>
        <v>68.649315068493152</v>
      </c>
      <c r="AL66" s="44">
        <f t="shared" si="140"/>
        <v>38.695890410958903</v>
      </c>
      <c r="AM66" s="45">
        <f t="shared" si="141"/>
        <v>1612</v>
      </c>
      <c r="AN66" s="38">
        <f t="shared" si="142"/>
        <v>1128.3999999999999</v>
      </c>
      <c r="AO66" s="46">
        <f t="shared" si="143"/>
        <v>13540.8</v>
      </c>
      <c r="AP66" s="46">
        <f t="shared" si="144"/>
        <v>1128.3999999999999</v>
      </c>
      <c r="AQ66" s="46">
        <v>450</v>
      </c>
      <c r="AR66" s="50">
        <f t="shared" si="145"/>
        <v>15119.199999999999</v>
      </c>
    </row>
    <row r="67" spans="1:44" x14ac:dyDescent="0.25">
      <c r="A67" s="105">
        <v>919429555</v>
      </c>
      <c r="B67" s="37" t="s">
        <v>96</v>
      </c>
      <c r="C67" s="37" t="s">
        <v>30</v>
      </c>
      <c r="D67" s="37" t="s">
        <v>83</v>
      </c>
      <c r="E67" s="38">
        <v>2134</v>
      </c>
      <c r="F67" s="38">
        <v>545.73</v>
      </c>
      <c r="G67" s="39">
        <v>28952</v>
      </c>
      <c r="H67" s="39">
        <v>40299</v>
      </c>
      <c r="I67" s="49">
        <f t="shared" si="114"/>
        <v>44.764383561643832</v>
      </c>
      <c r="J67" s="48">
        <f t="shared" si="115"/>
        <v>13.676712328767124</v>
      </c>
      <c r="K67" s="49">
        <f t="shared" si="116"/>
        <v>49.769863013698632</v>
      </c>
      <c r="L67" s="48">
        <f t="shared" si="117"/>
        <v>18.682191780821917</v>
      </c>
      <c r="M67" s="49">
        <f t="shared" si="118"/>
        <v>54.772602739726025</v>
      </c>
      <c r="N67" s="54">
        <f t="shared" si="119"/>
        <v>23.684931506849313</v>
      </c>
      <c r="O67" s="45">
        <f t="shared" si="120"/>
        <v>2134</v>
      </c>
      <c r="P67" s="38">
        <f t="shared" si="121"/>
        <v>1493.8</v>
      </c>
      <c r="Q67" s="46">
        <f t="shared" si="122"/>
        <v>17925.599999999999</v>
      </c>
      <c r="R67" s="46">
        <f t="shared" si="123"/>
        <v>1493.8</v>
      </c>
      <c r="S67" s="46">
        <v>450</v>
      </c>
      <c r="T67" s="72">
        <f t="shared" si="124"/>
        <v>19869.399999999998</v>
      </c>
      <c r="U67" s="49">
        <f t="shared" si="125"/>
        <v>59.775342465753425</v>
      </c>
      <c r="V67" s="44">
        <f t="shared" si="126"/>
        <v>28.687671232876713</v>
      </c>
      <c r="W67" s="45">
        <f t="shared" si="127"/>
        <v>2134</v>
      </c>
      <c r="X67" s="38">
        <f t="shared" si="128"/>
        <v>1493.8</v>
      </c>
      <c r="Y67" s="46">
        <f t="shared" si="129"/>
        <v>17925.599999999999</v>
      </c>
      <c r="Z67" s="46">
        <f t="shared" si="130"/>
        <v>1493.8</v>
      </c>
      <c r="AA67" s="46">
        <v>450</v>
      </c>
      <c r="AB67" s="72">
        <f t="shared" si="131"/>
        <v>19869.399999999998</v>
      </c>
      <c r="AC67" s="65">
        <f t="shared" si="132"/>
        <v>64.778082191780825</v>
      </c>
      <c r="AD67" s="44">
        <f t="shared" si="133"/>
        <v>33.69041095890411</v>
      </c>
      <c r="AE67" s="45">
        <f t="shared" si="134"/>
        <v>2134</v>
      </c>
      <c r="AF67" s="38">
        <f t="shared" si="135"/>
        <v>1493.8</v>
      </c>
      <c r="AG67" s="46">
        <f t="shared" si="136"/>
        <v>17925.599999999999</v>
      </c>
      <c r="AH67" s="46">
        <f t="shared" si="137"/>
        <v>1493.8</v>
      </c>
      <c r="AI67" s="46">
        <v>450</v>
      </c>
      <c r="AJ67" s="50">
        <f t="shared" si="138"/>
        <v>19869.399999999998</v>
      </c>
      <c r="AK67" s="65">
        <f t="shared" si="139"/>
        <v>69.783561643835611</v>
      </c>
      <c r="AL67" s="44">
        <f t="shared" si="140"/>
        <v>38.695890410958903</v>
      </c>
      <c r="AM67" s="45">
        <f t="shared" si="141"/>
        <v>2134</v>
      </c>
      <c r="AN67" s="38">
        <f t="shared" si="142"/>
        <v>1493.8</v>
      </c>
      <c r="AO67" s="46">
        <f t="shared" si="143"/>
        <v>17925.599999999999</v>
      </c>
      <c r="AP67" s="46">
        <f t="shared" si="144"/>
        <v>1493.8</v>
      </c>
      <c r="AQ67" s="46">
        <v>450</v>
      </c>
      <c r="AR67" s="50">
        <f t="shared" si="145"/>
        <v>19869.399999999998</v>
      </c>
    </row>
    <row r="68" spans="1:44" ht="13.5" thickBot="1" x14ac:dyDescent="0.3">
      <c r="A68" s="89"/>
      <c r="B68" s="89"/>
      <c r="C68" s="89"/>
      <c r="D68" s="89"/>
      <c r="E68" s="89"/>
      <c r="F68" s="89"/>
      <c r="G68" s="89"/>
      <c r="H68" s="89"/>
      <c r="I68" s="89"/>
      <c r="J68" s="89"/>
      <c r="K68" s="89"/>
      <c r="L68" s="89"/>
      <c r="M68" s="89"/>
      <c r="N68" s="89"/>
      <c r="O68" s="90"/>
      <c r="P68" s="91"/>
      <c r="Q68" s="91"/>
      <c r="R68" s="91"/>
      <c r="S68" s="91"/>
      <c r="T68" s="91">
        <f>SUM(T54:T67)</f>
        <v>198046.10000000003</v>
      </c>
      <c r="U68" s="89"/>
      <c r="V68" s="89"/>
      <c r="W68" s="89"/>
      <c r="X68" s="91"/>
      <c r="Y68" s="91"/>
      <c r="Z68" s="91"/>
      <c r="AA68" s="91"/>
      <c r="AB68" s="91">
        <f>SUM(AB54:AB67)</f>
        <v>198046.10000000003</v>
      </c>
      <c r="AC68" s="89"/>
      <c r="AD68" s="89"/>
      <c r="AE68" s="89"/>
      <c r="AF68" s="91"/>
      <c r="AG68" s="91"/>
      <c r="AH68" s="91"/>
      <c r="AI68" s="91"/>
      <c r="AJ68" s="91">
        <f>SUM(AJ54:AJ67)</f>
        <v>198046.10000000003</v>
      </c>
      <c r="AK68" s="89"/>
      <c r="AL68" s="89"/>
      <c r="AM68" s="89"/>
      <c r="AN68" s="89"/>
      <c r="AO68" s="91"/>
      <c r="AP68" s="91"/>
      <c r="AQ68" s="91"/>
      <c r="AR68" s="91">
        <f>SUM(AR54:AR67)</f>
        <v>198046.10000000003</v>
      </c>
    </row>
    <row r="69" spans="1:44" ht="35.1" customHeight="1" x14ac:dyDescent="0.25">
      <c r="A69" s="152" t="s">
        <v>68</v>
      </c>
      <c r="B69" s="153"/>
      <c r="C69" s="153"/>
      <c r="D69" s="153"/>
      <c r="E69" s="153"/>
      <c r="F69" s="153"/>
      <c r="G69" s="153"/>
      <c r="H69" s="153"/>
      <c r="I69" s="154">
        <v>45291</v>
      </c>
      <c r="J69" s="155"/>
      <c r="K69" s="154">
        <v>47118</v>
      </c>
      <c r="L69" s="155"/>
      <c r="M69" s="156">
        <v>48944</v>
      </c>
      <c r="N69" s="157"/>
      <c r="O69" s="158" t="s">
        <v>51</v>
      </c>
      <c r="P69" s="158"/>
      <c r="Q69" s="158"/>
      <c r="R69" s="158"/>
      <c r="S69" s="158"/>
      <c r="T69" s="159"/>
      <c r="U69" s="142">
        <v>50770</v>
      </c>
      <c r="V69" s="143"/>
      <c r="W69" s="144" t="s">
        <v>52</v>
      </c>
      <c r="X69" s="145"/>
      <c r="Y69" s="145"/>
      <c r="Z69" s="145"/>
      <c r="AA69" s="145"/>
      <c r="AB69" s="145"/>
      <c r="AC69" s="146">
        <v>52596</v>
      </c>
      <c r="AD69" s="147"/>
      <c r="AE69" s="148" t="s">
        <v>55</v>
      </c>
      <c r="AF69" s="148"/>
      <c r="AG69" s="148"/>
      <c r="AH69" s="148"/>
      <c r="AI69" s="148"/>
      <c r="AJ69" s="149"/>
      <c r="AK69" s="150">
        <v>54423</v>
      </c>
      <c r="AL69" s="151"/>
      <c r="AM69" s="127" t="s">
        <v>55</v>
      </c>
      <c r="AN69" s="128"/>
      <c r="AO69" s="128"/>
      <c r="AP69" s="128"/>
      <c r="AQ69" s="128"/>
      <c r="AR69" s="129"/>
    </row>
    <row r="70" spans="1:44" ht="90" customHeight="1" x14ac:dyDescent="0.25">
      <c r="A70" s="55" t="s">
        <v>26</v>
      </c>
      <c r="B70" s="41" t="s">
        <v>27</v>
      </c>
      <c r="C70" s="41" t="s">
        <v>28</v>
      </c>
      <c r="D70" s="41" t="s">
        <v>36</v>
      </c>
      <c r="E70" s="41" t="s">
        <v>37</v>
      </c>
      <c r="F70" s="41" t="s">
        <v>54</v>
      </c>
      <c r="G70" s="41" t="s">
        <v>29</v>
      </c>
      <c r="H70" s="60" t="s">
        <v>74</v>
      </c>
      <c r="I70" s="62" t="s">
        <v>44</v>
      </c>
      <c r="J70" s="47" t="s">
        <v>38</v>
      </c>
      <c r="K70" s="62" t="s">
        <v>45</v>
      </c>
      <c r="L70" s="47" t="s">
        <v>39</v>
      </c>
      <c r="M70" s="69" t="s">
        <v>46</v>
      </c>
      <c r="N70" s="68" t="s">
        <v>40</v>
      </c>
      <c r="O70" s="68" t="s">
        <v>50</v>
      </c>
      <c r="P70" s="85" t="s">
        <v>70</v>
      </c>
      <c r="Q70" s="68" t="s">
        <v>59</v>
      </c>
      <c r="R70" s="68" t="s">
        <v>57</v>
      </c>
      <c r="S70" s="68" t="s">
        <v>58</v>
      </c>
      <c r="T70" s="71" t="s">
        <v>56</v>
      </c>
      <c r="U70" s="76" t="s">
        <v>47</v>
      </c>
      <c r="V70" s="75" t="s">
        <v>41</v>
      </c>
      <c r="W70" s="75" t="s">
        <v>50</v>
      </c>
      <c r="X70" s="86" t="str">
        <f>+P70</f>
        <v>Jubilación patronal mensual al 80% del salario del trabajador</v>
      </c>
      <c r="Y70" s="75" t="s">
        <v>59</v>
      </c>
      <c r="Z70" s="75" t="s">
        <v>57</v>
      </c>
      <c r="AA70" s="75" t="s">
        <v>58</v>
      </c>
      <c r="AB70" s="77" t="s">
        <v>56</v>
      </c>
      <c r="AC70" s="80" t="s">
        <v>48</v>
      </c>
      <c r="AD70" s="78" t="s">
        <v>42</v>
      </c>
      <c r="AE70" s="78" t="s">
        <v>50</v>
      </c>
      <c r="AF70" s="87" t="str">
        <f>+X70</f>
        <v>Jubilación patronal mensual al 80% del salario del trabajador</v>
      </c>
      <c r="AG70" s="78" t="s">
        <v>59</v>
      </c>
      <c r="AH70" s="78" t="s">
        <v>57</v>
      </c>
      <c r="AI70" s="78" t="s">
        <v>58</v>
      </c>
      <c r="AJ70" s="92" t="s">
        <v>56</v>
      </c>
      <c r="AK70" s="83" t="s">
        <v>49</v>
      </c>
      <c r="AL70" s="82" t="s">
        <v>43</v>
      </c>
      <c r="AM70" s="82" t="s">
        <v>50</v>
      </c>
      <c r="AN70" s="88" t="str">
        <f>+AF70</f>
        <v>Jubilación patronal mensual al 80% del salario del trabajador</v>
      </c>
      <c r="AO70" s="82" t="s">
        <v>59</v>
      </c>
      <c r="AP70" s="82" t="s">
        <v>57</v>
      </c>
      <c r="AQ70" s="82" t="s">
        <v>58</v>
      </c>
      <c r="AR70" s="84" t="s">
        <v>56</v>
      </c>
    </row>
    <row r="71" spans="1:44" x14ac:dyDescent="0.25">
      <c r="A71" s="105">
        <v>1713765665</v>
      </c>
      <c r="B71" s="37" t="s">
        <v>82</v>
      </c>
      <c r="C71" s="37" t="s">
        <v>30</v>
      </c>
      <c r="D71" s="37" t="s">
        <v>83</v>
      </c>
      <c r="E71" s="38">
        <v>1900</v>
      </c>
      <c r="F71" s="38">
        <v>348.33</v>
      </c>
      <c r="G71" s="39">
        <v>28795</v>
      </c>
      <c r="H71" s="39">
        <v>40299</v>
      </c>
      <c r="I71" s="49">
        <f t="shared" ref="I71:J71" si="146">+($I$18-G71)/365</f>
        <v>45.194520547945203</v>
      </c>
      <c r="J71" s="48">
        <f t="shared" si="146"/>
        <v>13.676712328767124</v>
      </c>
      <c r="K71" s="49">
        <f t="shared" ref="K71:L71" si="147">+($K$18-G71)/365</f>
        <v>50.2</v>
      </c>
      <c r="L71" s="48">
        <f t="shared" si="147"/>
        <v>18.682191780821917</v>
      </c>
      <c r="M71" s="49">
        <f t="shared" ref="M71:N71" si="148">+($M$18-G71)/365</f>
        <v>55.202739726027396</v>
      </c>
      <c r="N71" s="54">
        <f t="shared" si="148"/>
        <v>23.684931506849313</v>
      </c>
      <c r="O71" s="45">
        <f>((E54*12)/12)</f>
        <v>1900</v>
      </c>
      <c r="P71" s="46">
        <f>+O71*80%</f>
        <v>1520</v>
      </c>
      <c r="Q71" s="46">
        <f>+P71*12</f>
        <v>18240</v>
      </c>
      <c r="R71" s="46">
        <f>+P71</f>
        <v>1520</v>
      </c>
      <c r="S71" s="46">
        <v>450</v>
      </c>
      <c r="T71" s="72">
        <f>SUM(Q71:S71)</f>
        <v>20210</v>
      </c>
      <c r="U71" s="49">
        <f t="shared" ref="U71:V71" si="149">+($U$18-G71)/365</f>
        <v>60.205479452054796</v>
      </c>
      <c r="V71" s="44">
        <f t="shared" si="149"/>
        <v>28.687671232876713</v>
      </c>
      <c r="W71" s="45">
        <f>((E54*12)/12)</f>
        <v>1900</v>
      </c>
      <c r="X71" s="46">
        <f>+W71*80%</f>
        <v>1520</v>
      </c>
      <c r="Y71" s="46">
        <f>+X71*12</f>
        <v>18240</v>
      </c>
      <c r="Z71" s="46">
        <f>+X71</f>
        <v>1520</v>
      </c>
      <c r="AA71" s="46">
        <v>450</v>
      </c>
      <c r="AB71" s="72">
        <f>SUM(Y71:AA71)</f>
        <v>20210</v>
      </c>
      <c r="AC71" s="65">
        <f t="shared" ref="AC71:AD71" si="150">+($AC$18-G71)/365</f>
        <v>65.208219178082189</v>
      </c>
      <c r="AD71" s="44">
        <f t="shared" si="150"/>
        <v>33.69041095890411</v>
      </c>
      <c r="AE71" s="45">
        <f>((E54*12)/12)</f>
        <v>1900</v>
      </c>
      <c r="AF71" s="46">
        <f>+AE71*80%</f>
        <v>1520</v>
      </c>
      <c r="AG71" s="46">
        <f>+AF71*12</f>
        <v>18240</v>
      </c>
      <c r="AH71" s="46">
        <f>+AF71</f>
        <v>1520</v>
      </c>
      <c r="AI71" s="46">
        <v>450</v>
      </c>
      <c r="AJ71" s="50">
        <f>SUM(AG71:AI71)</f>
        <v>20210</v>
      </c>
      <c r="AK71" s="65">
        <f t="shared" ref="AK71:AL71" si="151">+($AK$18-G71)/365</f>
        <v>70.213698630136989</v>
      </c>
      <c r="AL71" s="44">
        <f t="shared" si="151"/>
        <v>38.695890410958903</v>
      </c>
      <c r="AM71" s="45">
        <f>((E54*12)/12)</f>
        <v>1900</v>
      </c>
      <c r="AN71" s="46">
        <f>+AM71*80%</f>
        <v>1520</v>
      </c>
      <c r="AO71" s="46">
        <f>+AN71*12</f>
        <v>18240</v>
      </c>
      <c r="AP71" s="46">
        <f>+AN71</f>
        <v>1520</v>
      </c>
      <c r="AQ71" s="46">
        <v>450</v>
      </c>
      <c r="AR71" s="50">
        <f>SUM(AO71:AQ71)</f>
        <v>20210</v>
      </c>
    </row>
    <row r="72" spans="1:44" x14ac:dyDescent="0.25">
      <c r="A72" s="105">
        <v>201475449</v>
      </c>
      <c r="B72" s="37" t="s">
        <v>84</v>
      </c>
      <c r="C72" s="37" t="s">
        <v>30</v>
      </c>
      <c r="D72" s="37" t="s">
        <v>83</v>
      </c>
      <c r="E72" s="38">
        <v>2425</v>
      </c>
      <c r="F72" s="38">
        <v>355.79</v>
      </c>
      <c r="G72" s="39">
        <v>29795</v>
      </c>
      <c r="H72" s="39">
        <v>40299</v>
      </c>
      <c r="I72" s="49">
        <f t="shared" ref="I72:I84" si="152">+($I$18-G72)/365</f>
        <v>42.454794520547942</v>
      </c>
      <c r="J72" s="48">
        <f t="shared" ref="J72:J84" si="153">+($I$18-H72)/365</f>
        <v>13.676712328767124</v>
      </c>
      <c r="K72" s="49">
        <f t="shared" ref="K72:K84" si="154">+($K$18-G72)/365</f>
        <v>47.460273972602742</v>
      </c>
      <c r="L72" s="48">
        <f t="shared" ref="L72:L84" si="155">+($K$18-H72)/365</f>
        <v>18.682191780821917</v>
      </c>
      <c r="M72" s="49">
        <f t="shared" ref="M72:M84" si="156">+($M$18-G72)/365</f>
        <v>52.463013698630135</v>
      </c>
      <c r="N72" s="54">
        <f t="shared" ref="N72:N84" si="157">+($M$18-H72)/365</f>
        <v>23.684931506849313</v>
      </c>
      <c r="O72" s="45">
        <f t="shared" ref="O72:O84" si="158">((E55*12)/12)</f>
        <v>2425</v>
      </c>
      <c r="P72" s="46">
        <f t="shared" ref="P72:P84" si="159">+O72*80%</f>
        <v>1940</v>
      </c>
      <c r="Q72" s="46">
        <f t="shared" ref="Q72:Q84" si="160">+P72*12</f>
        <v>23280</v>
      </c>
      <c r="R72" s="46">
        <f t="shared" ref="R72:R84" si="161">+P72</f>
        <v>1940</v>
      </c>
      <c r="S72" s="46">
        <v>450</v>
      </c>
      <c r="T72" s="72">
        <f t="shared" ref="T72:T84" si="162">SUM(Q72:S72)</f>
        <v>25670</v>
      </c>
      <c r="U72" s="49">
        <f t="shared" ref="U72:U84" si="163">+($U$18-G72)/365</f>
        <v>57.465753424657535</v>
      </c>
      <c r="V72" s="44">
        <f t="shared" ref="V72:V84" si="164">+($U$18-H72)/365</f>
        <v>28.687671232876713</v>
      </c>
      <c r="W72" s="45">
        <f t="shared" ref="W72:W84" si="165">((E55*12)/12)</f>
        <v>2425</v>
      </c>
      <c r="X72" s="46">
        <f t="shared" ref="X72:X84" si="166">+W72*80%</f>
        <v>1940</v>
      </c>
      <c r="Y72" s="46">
        <f t="shared" ref="Y72:Y84" si="167">+X72*12</f>
        <v>23280</v>
      </c>
      <c r="Z72" s="46">
        <f t="shared" ref="Z72:Z84" si="168">+X72</f>
        <v>1940</v>
      </c>
      <c r="AA72" s="46">
        <v>450</v>
      </c>
      <c r="AB72" s="72">
        <f t="shared" ref="AB72:AB84" si="169">SUM(Y72:AA72)</f>
        <v>25670</v>
      </c>
      <c r="AC72" s="65">
        <f t="shared" ref="AC72:AC84" si="170">+($AC$18-G72)/365</f>
        <v>62.468493150684928</v>
      </c>
      <c r="AD72" s="44">
        <f t="shared" ref="AD72:AD84" si="171">+($AC$18-H72)/365</f>
        <v>33.69041095890411</v>
      </c>
      <c r="AE72" s="45">
        <f t="shared" ref="AE72:AE84" si="172">((E55*12)/12)</f>
        <v>2425</v>
      </c>
      <c r="AF72" s="46">
        <f t="shared" ref="AF72:AF84" si="173">+AE72*80%</f>
        <v>1940</v>
      </c>
      <c r="AG72" s="46">
        <f t="shared" ref="AG72:AG84" si="174">+AF72*12</f>
        <v>23280</v>
      </c>
      <c r="AH72" s="46">
        <f t="shared" ref="AH72:AH84" si="175">+AF72</f>
        <v>1940</v>
      </c>
      <c r="AI72" s="46">
        <v>450</v>
      </c>
      <c r="AJ72" s="50">
        <f t="shared" ref="AJ72:AJ84" si="176">SUM(AG72:AI72)</f>
        <v>25670</v>
      </c>
      <c r="AK72" s="65">
        <f t="shared" ref="AK72:AK84" si="177">+($AK$18-G72)/365</f>
        <v>67.473972602739721</v>
      </c>
      <c r="AL72" s="44">
        <f t="shared" ref="AL72:AL84" si="178">+($AK$18-H72)/365</f>
        <v>38.695890410958903</v>
      </c>
      <c r="AM72" s="45">
        <f t="shared" ref="AM72:AM84" si="179">((E55*12)/12)</f>
        <v>2425</v>
      </c>
      <c r="AN72" s="46">
        <f t="shared" ref="AN72:AN84" si="180">+AM72*80%</f>
        <v>1940</v>
      </c>
      <c r="AO72" s="46">
        <f t="shared" ref="AO72:AO84" si="181">+AN72*12</f>
        <v>23280</v>
      </c>
      <c r="AP72" s="46">
        <f t="shared" ref="AP72:AP84" si="182">+AN72</f>
        <v>1940</v>
      </c>
      <c r="AQ72" s="46">
        <v>450</v>
      </c>
      <c r="AR72" s="50">
        <f t="shared" ref="AR72:AR84" si="183">SUM(AO72:AQ72)</f>
        <v>25670</v>
      </c>
    </row>
    <row r="73" spans="1:44" x14ac:dyDescent="0.25">
      <c r="A73" s="105">
        <v>1711424075</v>
      </c>
      <c r="B73" s="37" t="s">
        <v>85</v>
      </c>
      <c r="C73" s="37" t="s">
        <v>31</v>
      </c>
      <c r="D73" s="37" t="s">
        <v>83</v>
      </c>
      <c r="E73" s="38">
        <v>2134</v>
      </c>
      <c r="F73" s="38">
        <v>160.05000000000001</v>
      </c>
      <c r="G73" s="39">
        <v>26998</v>
      </c>
      <c r="H73" s="39">
        <v>40391</v>
      </c>
      <c r="I73" s="49">
        <f t="shared" si="152"/>
        <v>50.11780821917808</v>
      </c>
      <c r="J73" s="48">
        <f t="shared" si="153"/>
        <v>13.424657534246576</v>
      </c>
      <c r="K73" s="49">
        <f t="shared" si="154"/>
        <v>55.123287671232873</v>
      </c>
      <c r="L73" s="48">
        <f t="shared" si="155"/>
        <v>18.43013698630137</v>
      </c>
      <c r="M73" s="49">
        <f t="shared" si="156"/>
        <v>60.126027397260273</v>
      </c>
      <c r="N73" s="54">
        <f t="shared" si="157"/>
        <v>23.432876712328767</v>
      </c>
      <c r="O73" s="45">
        <f t="shared" si="158"/>
        <v>2134</v>
      </c>
      <c r="P73" s="46">
        <f t="shared" si="159"/>
        <v>1707.2</v>
      </c>
      <c r="Q73" s="46">
        <f t="shared" si="160"/>
        <v>20486.400000000001</v>
      </c>
      <c r="R73" s="46">
        <f t="shared" si="161"/>
        <v>1707.2</v>
      </c>
      <c r="S73" s="46">
        <v>450</v>
      </c>
      <c r="T73" s="72">
        <f t="shared" si="162"/>
        <v>22643.600000000002</v>
      </c>
      <c r="U73" s="49">
        <f t="shared" si="163"/>
        <v>65.128767123287673</v>
      </c>
      <c r="V73" s="44">
        <f t="shared" si="164"/>
        <v>28.435616438356163</v>
      </c>
      <c r="W73" s="45">
        <f t="shared" si="165"/>
        <v>2134</v>
      </c>
      <c r="X73" s="46">
        <f t="shared" si="166"/>
        <v>1707.2</v>
      </c>
      <c r="Y73" s="46">
        <f t="shared" si="167"/>
        <v>20486.400000000001</v>
      </c>
      <c r="Z73" s="46">
        <f t="shared" si="168"/>
        <v>1707.2</v>
      </c>
      <c r="AA73" s="46">
        <v>450</v>
      </c>
      <c r="AB73" s="72">
        <f t="shared" si="169"/>
        <v>22643.600000000002</v>
      </c>
      <c r="AC73" s="65">
        <f t="shared" si="170"/>
        <v>70.131506849315073</v>
      </c>
      <c r="AD73" s="44">
        <f t="shared" si="171"/>
        <v>33.438356164383563</v>
      </c>
      <c r="AE73" s="45">
        <f t="shared" si="172"/>
        <v>2134</v>
      </c>
      <c r="AF73" s="46">
        <f t="shared" si="173"/>
        <v>1707.2</v>
      </c>
      <c r="AG73" s="46">
        <f t="shared" si="174"/>
        <v>20486.400000000001</v>
      </c>
      <c r="AH73" s="46">
        <f t="shared" si="175"/>
        <v>1707.2</v>
      </c>
      <c r="AI73" s="46">
        <v>450</v>
      </c>
      <c r="AJ73" s="50">
        <f t="shared" si="176"/>
        <v>22643.600000000002</v>
      </c>
      <c r="AK73" s="65">
        <f t="shared" si="177"/>
        <v>75.136986301369859</v>
      </c>
      <c r="AL73" s="44">
        <f t="shared" si="178"/>
        <v>38.443835616438356</v>
      </c>
      <c r="AM73" s="45">
        <f t="shared" si="179"/>
        <v>2134</v>
      </c>
      <c r="AN73" s="46">
        <f t="shared" si="180"/>
        <v>1707.2</v>
      </c>
      <c r="AO73" s="46">
        <f t="shared" si="181"/>
        <v>20486.400000000001</v>
      </c>
      <c r="AP73" s="46">
        <f t="shared" si="182"/>
        <v>1707.2</v>
      </c>
      <c r="AQ73" s="46">
        <v>450</v>
      </c>
      <c r="AR73" s="50">
        <f t="shared" si="183"/>
        <v>22643.600000000002</v>
      </c>
    </row>
    <row r="74" spans="1:44" x14ac:dyDescent="0.25">
      <c r="A74" s="105">
        <v>1707980478</v>
      </c>
      <c r="B74" s="37" t="s">
        <v>86</v>
      </c>
      <c r="C74" s="37" t="s">
        <v>31</v>
      </c>
      <c r="D74" s="37" t="s">
        <v>83</v>
      </c>
      <c r="E74" s="38">
        <v>917</v>
      </c>
      <c r="F74" s="38">
        <v>2131.3100000000004</v>
      </c>
      <c r="G74" s="39">
        <v>24080</v>
      </c>
      <c r="H74" s="39">
        <v>40299</v>
      </c>
      <c r="I74" s="49">
        <f t="shared" si="152"/>
        <v>58.112328767123287</v>
      </c>
      <c r="J74" s="48">
        <f t="shared" si="153"/>
        <v>13.676712328767124</v>
      </c>
      <c r="K74" s="49">
        <f t="shared" si="154"/>
        <v>63.11780821917808</v>
      </c>
      <c r="L74" s="48">
        <f t="shared" si="155"/>
        <v>18.682191780821917</v>
      </c>
      <c r="M74" s="49">
        <f t="shared" si="156"/>
        <v>68.120547945205473</v>
      </c>
      <c r="N74" s="54">
        <f t="shared" si="157"/>
        <v>23.684931506849313</v>
      </c>
      <c r="O74" s="45">
        <f t="shared" si="158"/>
        <v>917</v>
      </c>
      <c r="P74" s="46">
        <f t="shared" si="159"/>
        <v>733.6</v>
      </c>
      <c r="Q74" s="46">
        <f t="shared" si="160"/>
        <v>8803.2000000000007</v>
      </c>
      <c r="R74" s="46">
        <f t="shared" si="161"/>
        <v>733.6</v>
      </c>
      <c r="S74" s="46">
        <v>450</v>
      </c>
      <c r="T74" s="72">
        <f t="shared" si="162"/>
        <v>9986.8000000000011</v>
      </c>
      <c r="U74" s="49">
        <f t="shared" si="163"/>
        <v>73.123287671232873</v>
      </c>
      <c r="V74" s="44">
        <f t="shared" si="164"/>
        <v>28.687671232876713</v>
      </c>
      <c r="W74" s="45">
        <f t="shared" si="165"/>
        <v>917</v>
      </c>
      <c r="X74" s="46">
        <f t="shared" si="166"/>
        <v>733.6</v>
      </c>
      <c r="Y74" s="46">
        <f t="shared" si="167"/>
        <v>8803.2000000000007</v>
      </c>
      <c r="Z74" s="46">
        <f t="shared" si="168"/>
        <v>733.6</v>
      </c>
      <c r="AA74" s="46">
        <v>450</v>
      </c>
      <c r="AB74" s="72">
        <f t="shared" si="169"/>
        <v>9986.8000000000011</v>
      </c>
      <c r="AC74" s="65">
        <f t="shared" si="170"/>
        <v>78.126027397260273</v>
      </c>
      <c r="AD74" s="44">
        <f t="shared" si="171"/>
        <v>33.69041095890411</v>
      </c>
      <c r="AE74" s="45">
        <f t="shared" si="172"/>
        <v>917</v>
      </c>
      <c r="AF74" s="46">
        <f t="shared" si="173"/>
        <v>733.6</v>
      </c>
      <c r="AG74" s="46">
        <f t="shared" si="174"/>
        <v>8803.2000000000007</v>
      </c>
      <c r="AH74" s="46">
        <f t="shared" si="175"/>
        <v>733.6</v>
      </c>
      <c r="AI74" s="46">
        <v>450</v>
      </c>
      <c r="AJ74" s="50">
        <f t="shared" si="176"/>
        <v>9986.8000000000011</v>
      </c>
      <c r="AK74" s="65">
        <f t="shared" si="177"/>
        <v>83.131506849315073</v>
      </c>
      <c r="AL74" s="44">
        <f t="shared" si="178"/>
        <v>38.695890410958903</v>
      </c>
      <c r="AM74" s="45">
        <f t="shared" si="179"/>
        <v>917</v>
      </c>
      <c r="AN74" s="46">
        <f t="shared" si="180"/>
        <v>733.6</v>
      </c>
      <c r="AO74" s="46">
        <f t="shared" si="181"/>
        <v>8803.2000000000007</v>
      </c>
      <c r="AP74" s="46">
        <f t="shared" si="182"/>
        <v>733.6</v>
      </c>
      <c r="AQ74" s="46">
        <v>450</v>
      </c>
      <c r="AR74" s="50">
        <f t="shared" si="183"/>
        <v>9986.8000000000011</v>
      </c>
    </row>
    <row r="75" spans="1:44" x14ac:dyDescent="0.25">
      <c r="A75" s="105">
        <v>1715380299</v>
      </c>
      <c r="B75" s="37" t="s">
        <v>87</v>
      </c>
      <c r="C75" s="37" t="s">
        <v>30</v>
      </c>
      <c r="D75" s="37" t="s">
        <v>83</v>
      </c>
      <c r="E75" s="38">
        <v>917</v>
      </c>
      <c r="F75" s="38">
        <v>98.044166666666669</v>
      </c>
      <c r="G75" s="39">
        <v>29273</v>
      </c>
      <c r="H75" s="39">
        <v>40578</v>
      </c>
      <c r="I75" s="49">
        <f t="shared" si="152"/>
        <v>43.884931506849313</v>
      </c>
      <c r="J75" s="48">
        <f t="shared" si="153"/>
        <v>12.912328767123288</v>
      </c>
      <c r="K75" s="49">
        <f t="shared" si="154"/>
        <v>48.890410958904113</v>
      </c>
      <c r="L75" s="48">
        <f t="shared" si="155"/>
        <v>17.917808219178081</v>
      </c>
      <c r="M75" s="49">
        <f t="shared" si="156"/>
        <v>53.893150684931506</v>
      </c>
      <c r="N75" s="54">
        <f t="shared" si="157"/>
        <v>22.920547945205481</v>
      </c>
      <c r="O75" s="45">
        <f t="shared" si="158"/>
        <v>917</v>
      </c>
      <c r="P75" s="46">
        <f t="shared" si="159"/>
        <v>733.6</v>
      </c>
      <c r="Q75" s="46">
        <f t="shared" si="160"/>
        <v>8803.2000000000007</v>
      </c>
      <c r="R75" s="46">
        <f t="shared" si="161"/>
        <v>733.6</v>
      </c>
      <c r="S75" s="46">
        <v>450</v>
      </c>
      <c r="T75" s="72">
        <f t="shared" si="162"/>
        <v>9986.8000000000011</v>
      </c>
      <c r="U75" s="49">
        <f t="shared" si="163"/>
        <v>58.895890410958906</v>
      </c>
      <c r="V75" s="44">
        <f t="shared" si="164"/>
        <v>27.923287671232877</v>
      </c>
      <c r="W75" s="45">
        <f t="shared" si="165"/>
        <v>917</v>
      </c>
      <c r="X75" s="46">
        <f t="shared" si="166"/>
        <v>733.6</v>
      </c>
      <c r="Y75" s="46">
        <f t="shared" si="167"/>
        <v>8803.2000000000007</v>
      </c>
      <c r="Z75" s="46">
        <f t="shared" si="168"/>
        <v>733.6</v>
      </c>
      <c r="AA75" s="46">
        <v>450</v>
      </c>
      <c r="AB75" s="72">
        <f t="shared" si="169"/>
        <v>9986.8000000000011</v>
      </c>
      <c r="AC75" s="65">
        <f t="shared" si="170"/>
        <v>63.898630136986299</v>
      </c>
      <c r="AD75" s="44">
        <f t="shared" si="171"/>
        <v>32.926027397260277</v>
      </c>
      <c r="AE75" s="45">
        <f t="shared" si="172"/>
        <v>917</v>
      </c>
      <c r="AF75" s="46">
        <f t="shared" si="173"/>
        <v>733.6</v>
      </c>
      <c r="AG75" s="46">
        <f t="shared" si="174"/>
        <v>8803.2000000000007</v>
      </c>
      <c r="AH75" s="46">
        <f t="shared" si="175"/>
        <v>733.6</v>
      </c>
      <c r="AI75" s="46">
        <v>450</v>
      </c>
      <c r="AJ75" s="50">
        <f t="shared" si="176"/>
        <v>9986.8000000000011</v>
      </c>
      <c r="AK75" s="65">
        <f t="shared" si="177"/>
        <v>68.904109589041099</v>
      </c>
      <c r="AL75" s="44">
        <f t="shared" si="178"/>
        <v>37.93150684931507</v>
      </c>
      <c r="AM75" s="45">
        <f t="shared" si="179"/>
        <v>917</v>
      </c>
      <c r="AN75" s="46">
        <f t="shared" si="180"/>
        <v>733.6</v>
      </c>
      <c r="AO75" s="46">
        <f t="shared" si="181"/>
        <v>8803.2000000000007</v>
      </c>
      <c r="AP75" s="46">
        <f t="shared" si="182"/>
        <v>733.6</v>
      </c>
      <c r="AQ75" s="46">
        <v>450</v>
      </c>
      <c r="AR75" s="50">
        <f t="shared" si="183"/>
        <v>9986.8000000000011</v>
      </c>
    </row>
    <row r="76" spans="1:44" x14ac:dyDescent="0.25">
      <c r="A76" s="105">
        <v>1715814651</v>
      </c>
      <c r="B76" s="37" t="s">
        <v>88</v>
      </c>
      <c r="C76" s="37" t="s">
        <v>31</v>
      </c>
      <c r="D76" s="37" t="s">
        <v>83</v>
      </c>
      <c r="E76" s="38">
        <v>1312</v>
      </c>
      <c r="F76" s="38">
        <v>87.463333333333338</v>
      </c>
      <c r="G76" s="39">
        <v>30782</v>
      </c>
      <c r="H76" s="39">
        <v>40544</v>
      </c>
      <c r="I76" s="49">
        <f t="shared" si="152"/>
        <v>39.750684931506846</v>
      </c>
      <c r="J76" s="48">
        <f t="shared" si="153"/>
        <v>13.005479452054795</v>
      </c>
      <c r="K76" s="49">
        <f t="shared" si="154"/>
        <v>44.756164383561647</v>
      </c>
      <c r="L76" s="48">
        <f t="shared" si="155"/>
        <v>18.010958904109589</v>
      </c>
      <c r="M76" s="49">
        <f t="shared" si="156"/>
        <v>49.758904109589039</v>
      </c>
      <c r="N76" s="54">
        <f t="shared" si="157"/>
        <v>23.013698630136986</v>
      </c>
      <c r="O76" s="45">
        <f t="shared" si="158"/>
        <v>1312</v>
      </c>
      <c r="P76" s="46">
        <f t="shared" si="159"/>
        <v>1049.6000000000001</v>
      </c>
      <c r="Q76" s="46">
        <f t="shared" si="160"/>
        <v>12595.2</v>
      </c>
      <c r="R76" s="46">
        <f t="shared" si="161"/>
        <v>1049.6000000000001</v>
      </c>
      <c r="S76" s="46">
        <v>450</v>
      </c>
      <c r="T76" s="72">
        <f t="shared" si="162"/>
        <v>14094.800000000001</v>
      </c>
      <c r="U76" s="49">
        <f t="shared" si="163"/>
        <v>54.761643835616439</v>
      </c>
      <c r="V76" s="44">
        <f t="shared" si="164"/>
        <v>28.016438356164382</v>
      </c>
      <c r="W76" s="45">
        <f t="shared" si="165"/>
        <v>1312</v>
      </c>
      <c r="X76" s="46">
        <f t="shared" si="166"/>
        <v>1049.6000000000001</v>
      </c>
      <c r="Y76" s="46">
        <f t="shared" si="167"/>
        <v>12595.2</v>
      </c>
      <c r="Z76" s="46">
        <f t="shared" si="168"/>
        <v>1049.6000000000001</v>
      </c>
      <c r="AA76" s="46">
        <v>450</v>
      </c>
      <c r="AB76" s="72">
        <f t="shared" si="169"/>
        <v>14094.800000000001</v>
      </c>
      <c r="AC76" s="65">
        <f t="shared" si="170"/>
        <v>59.764383561643832</v>
      </c>
      <c r="AD76" s="44">
        <f t="shared" si="171"/>
        <v>33.019178082191779</v>
      </c>
      <c r="AE76" s="45">
        <f t="shared" si="172"/>
        <v>1312</v>
      </c>
      <c r="AF76" s="46">
        <f t="shared" si="173"/>
        <v>1049.6000000000001</v>
      </c>
      <c r="AG76" s="46">
        <f t="shared" si="174"/>
        <v>12595.2</v>
      </c>
      <c r="AH76" s="46">
        <f t="shared" si="175"/>
        <v>1049.6000000000001</v>
      </c>
      <c r="AI76" s="46">
        <v>450</v>
      </c>
      <c r="AJ76" s="50">
        <f t="shared" si="176"/>
        <v>14094.800000000001</v>
      </c>
      <c r="AK76" s="65">
        <f t="shared" si="177"/>
        <v>64.769863013698625</v>
      </c>
      <c r="AL76" s="44">
        <f t="shared" si="178"/>
        <v>38.024657534246572</v>
      </c>
      <c r="AM76" s="45">
        <f t="shared" si="179"/>
        <v>1312</v>
      </c>
      <c r="AN76" s="46">
        <f t="shared" si="180"/>
        <v>1049.6000000000001</v>
      </c>
      <c r="AO76" s="46">
        <f t="shared" si="181"/>
        <v>12595.2</v>
      </c>
      <c r="AP76" s="46">
        <f t="shared" si="182"/>
        <v>1049.6000000000001</v>
      </c>
      <c r="AQ76" s="46">
        <v>450</v>
      </c>
      <c r="AR76" s="50">
        <f t="shared" si="183"/>
        <v>14094.800000000001</v>
      </c>
    </row>
    <row r="77" spans="1:44" x14ac:dyDescent="0.25">
      <c r="A77" s="105">
        <v>1715708903</v>
      </c>
      <c r="B77" s="37" t="s">
        <v>89</v>
      </c>
      <c r="C77" s="37" t="s">
        <v>30</v>
      </c>
      <c r="D77" s="37" t="s">
        <v>83</v>
      </c>
      <c r="E77" s="38">
        <v>1312</v>
      </c>
      <c r="F77" s="38">
        <v>150.33333333333334</v>
      </c>
      <c r="G77" s="39">
        <v>29607</v>
      </c>
      <c r="H77" s="39">
        <v>40940</v>
      </c>
      <c r="I77" s="49">
        <f t="shared" si="152"/>
        <v>42.969863013698628</v>
      </c>
      <c r="J77" s="48">
        <f t="shared" si="153"/>
        <v>11.920547945205479</v>
      </c>
      <c r="K77" s="49">
        <f t="shared" si="154"/>
        <v>47.975342465753428</v>
      </c>
      <c r="L77" s="48">
        <f t="shared" si="155"/>
        <v>16.926027397260274</v>
      </c>
      <c r="M77" s="49">
        <f t="shared" si="156"/>
        <v>52.978082191780821</v>
      </c>
      <c r="N77" s="54">
        <f t="shared" si="157"/>
        <v>21.92876712328767</v>
      </c>
      <c r="O77" s="45">
        <f t="shared" si="158"/>
        <v>1312</v>
      </c>
      <c r="P77" s="46">
        <f t="shared" si="159"/>
        <v>1049.6000000000001</v>
      </c>
      <c r="Q77" s="46">
        <f t="shared" si="160"/>
        <v>12595.2</v>
      </c>
      <c r="R77" s="46">
        <f t="shared" si="161"/>
        <v>1049.6000000000001</v>
      </c>
      <c r="S77" s="46">
        <v>450</v>
      </c>
      <c r="T77" s="72">
        <f t="shared" si="162"/>
        <v>14094.800000000001</v>
      </c>
      <c r="U77" s="49">
        <f t="shared" si="163"/>
        <v>57.980821917808221</v>
      </c>
      <c r="V77" s="44">
        <f t="shared" si="164"/>
        <v>26.931506849315067</v>
      </c>
      <c r="W77" s="45">
        <f t="shared" si="165"/>
        <v>1312</v>
      </c>
      <c r="X77" s="46">
        <f t="shared" si="166"/>
        <v>1049.6000000000001</v>
      </c>
      <c r="Y77" s="46">
        <f t="shared" si="167"/>
        <v>12595.2</v>
      </c>
      <c r="Z77" s="46">
        <f t="shared" si="168"/>
        <v>1049.6000000000001</v>
      </c>
      <c r="AA77" s="46">
        <v>450</v>
      </c>
      <c r="AB77" s="72">
        <f t="shared" si="169"/>
        <v>14094.800000000001</v>
      </c>
      <c r="AC77" s="65">
        <f t="shared" si="170"/>
        <v>62.983561643835614</v>
      </c>
      <c r="AD77" s="44">
        <f t="shared" si="171"/>
        <v>31.934246575342467</v>
      </c>
      <c r="AE77" s="45">
        <f t="shared" si="172"/>
        <v>1312</v>
      </c>
      <c r="AF77" s="46">
        <f t="shared" si="173"/>
        <v>1049.6000000000001</v>
      </c>
      <c r="AG77" s="46">
        <f t="shared" si="174"/>
        <v>12595.2</v>
      </c>
      <c r="AH77" s="46">
        <f t="shared" si="175"/>
        <v>1049.6000000000001</v>
      </c>
      <c r="AI77" s="46">
        <v>450</v>
      </c>
      <c r="AJ77" s="50">
        <f t="shared" si="176"/>
        <v>14094.800000000001</v>
      </c>
      <c r="AK77" s="65">
        <f t="shared" si="177"/>
        <v>67.989041095890414</v>
      </c>
      <c r="AL77" s="44">
        <f t="shared" si="178"/>
        <v>36.939726027397263</v>
      </c>
      <c r="AM77" s="45">
        <f t="shared" si="179"/>
        <v>1312</v>
      </c>
      <c r="AN77" s="46">
        <f t="shared" si="180"/>
        <v>1049.6000000000001</v>
      </c>
      <c r="AO77" s="46">
        <f t="shared" si="181"/>
        <v>12595.2</v>
      </c>
      <c r="AP77" s="46">
        <f t="shared" si="182"/>
        <v>1049.6000000000001</v>
      </c>
      <c r="AQ77" s="46">
        <v>450</v>
      </c>
      <c r="AR77" s="50">
        <f t="shared" si="183"/>
        <v>14094.800000000001</v>
      </c>
    </row>
    <row r="78" spans="1:44" x14ac:dyDescent="0.25">
      <c r="A78" s="105">
        <v>1721434221</v>
      </c>
      <c r="B78" s="37" t="s">
        <v>90</v>
      </c>
      <c r="C78" s="37" t="s">
        <v>30</v>
      </c>
      <c r="D78" s="37" t="s">
        <v>83</v>
      </c>
      <c r="E78" s="38">
        <v>1761</v>
      </c>
      <c r="F78" s="38">
        <v>961.12000000000012</v>
      </c>
      <c r="G78" s="39">
        <v>31561</v>
      </c>
      <c r="H78" s="39">
        <v>41306</v>
      </c>
      <c r="I78" s="49">
        <f t="shared" si="152"/>
        <v>37.61643835616438</v>
      </c>
      <c r="J78" s="48">
        <f t="shared" si="153"/>
        <v>10.917808219178083</v>
      </c>
      <c r="K78" s="49">
        <f t="shared" si="154"/>
        <v>42.62191780821918</v>
      </c>
      <c r="L78" s="48">
        <f t="shared" si="155"/>
        <v>15.923287671232877</v>
      </c>
      <c r="M78" s="49">
        <f t="shared" si="156"/>
        <v>47.624657534246573</v>
      </c>
      <c r="N78" s="54">
        <f t="shared" si="157"/>
        <v>20.926027397260274</v>
      </c>
      <c r="O78" s="45">
        <f t="shared" si="158"/>
        <v>1761</v>
      </c>
      <c r="P78" s="46">
        <f t="shared" si="159"/>
        <v>1408.8000000000002</v>
      </c>
      <c r="Q78" s="46">
        <f t="shared" si="160"/>
        <v>16905.600000000002</v>
      </c>
      <c r="R78" s="46">
        <f t="shared" si="161"/>
        <v>1408.8000000000002</v>
      </c>
      <c r="S78" s="46">
        <v>450</v>
      </c>
      <c r="T78" s="72">
        <f t="shared" si="162"/>
        <v>18764.400000000001</v>
      </c>
      <c r="U78" s="49">
        <f t="shared" si="163"/>
        <v>52.627397260273973</v>
      </c>
      <c r="V78" s="44">
        <f t="shared" si="164"/>
        <v>25.92876712328767</v>
      </c>
      <c r="W78" s="45">
        <f t="shared" si="165"/>
        <v>1761</v>
      </c>
      <c r="X78" s="46">
        <f t="shared" si="166"/>
        <v>1408.8000000000002</v>
      </c>
      <c r="Y78" s="46">
        <f t="shared" si="167"/>
        <v>16905.600000000002</v>
      </c>
      <c r="Z78" s="46">
        <f t="shared" si="168"/>
        <v>1408.8000000000002</v>
      </c>
      <c r="AA78" s="46">
        <v>450</v>
      </c>
      <c r="AB78" s="72">
        <f t="shared" si="169"/>
        <v>18764.400000000001</v>
      </c>
      <c r="AC78" s="65">
        <f t="shared" si="170"/>
        <v>57.630136986301373</v>
      </c>
      <c r="AD78" s="44">
        <f t="shared" si="171"/>
        <v>30.931506849315067</v>
      </c>
      <c r="AE78" s="45">
        <f t="shared" si="172"/>
        <v>1761</v>
      </c>
      <c r="AF78" s="46">
        <f t="shared" si="173"/>
        <v>1408.8000000000002</v>
      </c>
      <c r="AG78" s="46">
        <f t="shared" si="174"/>
        <v>16905.600000000002</v>
      </c>
      <c r="AH78" s="46">
        <f t="shared" si="175"/>
        <v>1408.8000000000002</v>
      </c>
      <c r="AI78" s="46">
        <v>450</v>
      </c>
      <c r="AJ78" s="50">
        <f t="shared" si="176"/>
        <v>18764.400000000001</v>
      </c>
      <c r="AK78" s="65">
        <f t="shared" si="177"/>
        <v>62.635616438356166</v>
      </c>
      <c r="AL78" s="44">
        <f t="shared" si="178"/>
        <v>35.936986301369863</v>
      </c>
      <c r="AM78" s="45">
        <f t="shared" si="179"/>
        <v>1761</v>
      </c>
      <c r="AN78" s="46">
        <f t="shared" si="180"/>
        <v>1408.8000000000002</v>
      </c>
      <c r="AO78" s="46">
        <f t="shared" si="181"/>
        <v>16905.600000000002</v>
      </c>
      <c r="AP78" s="46">
        <f t="shared" si="182"/>
        <v>1408.8000000000002</v>
      </c>
      <c r="AQ78" s="46">
        <v>450</v>
      </c>
      <c r="AR78" s="50">
        <f t="shared" si="183"/>
        <v>18764.400000000001</v>
      </c>
    </row>
    <row r="79" spans="1:44" x14ac:dyDescent="0.25">
      <c r="A79" s="105">
        <v>1710696566</v>
      </c>
      <c r="B79" s="37" t="s">
        <v>91</v>
      </c>
      <c r="C79" s="37" t="s">
        <v>30</v>
      </c>
      <c r="D79" s="37" t="s">
        <v>83</v>
      </c>
      <c r="E79" s="38">
        <v>1001</v>
      </c>
      <c r="F79" s="38">
        <v>343.57260416666668</v>
      </c>
      <c r="G79" s="39">
        <v>25428</v>
      </c>
      <c r="H79" s="39">
        <v>40924</v>
      </c>
      <c r="I79" s="49">
        <f t="shared" si="152"/>
        <v>54.419178082191777</v>
      </c>
      <c r="J79" s="48">
        <f t="shared" si="153"/>
        <v>11.964383561643835</v>
      </c>
      <c r="K79" s="49">
        <f t="shared" si="154"/>
        <v>59.424657534246577</v>
      </c>
      <c r="L79" s="48">
        <f t="shared" si="155"/>
        <v>16.969863013698632</v>
      </c>
      <c r="M79" s="49">
        <f t="shared" si="156"/>
        <v>64.427397260273978</v>
      </c>
      <c r="N79" s="54">
        <f t="shared" si="157"/>
        <v>21.972602739726028</v>
      </c>
      <c r="O79" s="45">
        <f t="shared" si="158"/>
        <v>1001</v>
      </c>
      <c r="P79" s="46">
        <f t="shared" si="159"/>
        <v>800.80000000000007</v>
      </c>
      <c r="Q79" s="46">
        <f t="shared" si="160"/>
        <v>9609.6</v>
      </c>
      <c r="R79" s="46">
        <f t="shared" si="161"/>
        <v>800.80000000000007</v>
      </c>
      <c r="S79" s="46">
        <v>450</v>
      </c>
      <c r="T79" s="72">
        <f t="shared" si="162"/>
        <v>10860.4</v>
      </c>
      <c r="U79" s="49">
        <f t="shared" si="163"/>
        <v>69.430136986301363</v>
      </c>
      <c r="V79" s="44">
        <f t="shared" si="164"/>
        <v>26.975342465753425</v>
      </c>
      <c r="W79" s="45">
        <f t="shared" si="165"/>
        <v>1001</v>
      </c>
      <c r="X79" s="46">
        <f t="shared" si="166"/>
        <v>800.80000000000007</v>
      </c>
      <c r="Y79" s="46">
        <f t="shared" si="167"/>
        <v>9609.6</v>
      </c>
      <c r="Z79" s="46">
        <f t="shared" si="168"/>
        <v>800.80000000000007</v>
      </c>
      <c r="AA79" s="46">
        <v>450</v>
      </c>
      <c r="AB79" s="72">
        <f t="shared" si="169"/>
        <v>10860.4</v>
      </c>
      <c r="AC79" s="65">
        <f t="shared" si="170"/>
        <v>74.432876712328763</v>
      </c>
      <c r="AD79" s="44">
        <f t="shared" si="171"/>
        <v>31.978082191780821</v>
      </c>
      <c r="AE79" s="45">
        <f t="shared" si="172"/>
        <v>1001</v>
      </c>
      <c r="AF79" s="46">
        <f t="shared" si="173"/>
        <v>800.80000000000007</v>
      </c>
      <c r="AG79" s="46">
        <f t="shared" si="174"/>
        <v>9609.6</v>
      </c>
      <c r="AH79" s="46">
        <f t="shared" si="175"/>
        <v>800.80000000000007</v>
      </c>
      <c r="AI79" s="46">
        <v>450</v>
      </c>
      <c r="AJ79" s="50">
        <f t="shared" si="176"/>
        <v>10860.4</v>
      </c>
      <c r="AK79" s="65">
        <f t="shared" si="177"/>
        <v>79.438356164383563</v>
      </c>
      <c r="AL79" s="44">
        <f t="shared" si="178"/>
        <v>36.983561643835614</v>
      </c>
      <c r="AM79" s="45">
        <f t="shared" si="179"/>
        <v>1001</v>
      </c>
      <c r="AN79" s="46">
        <f t="shared" si="180"/>
        <v>800.80000000000007</v>
      </c>
      <c r="AO79" s="46">
        <f t="shared" si="181"/>
        <v>9609.6</v>
      </c>
      <c r="AP79" s="46">
        <f t="shared" si="182"/>
        <v>800.80000000000007</v>
      </c>
      <c r="AQ79" s="46">
        <v>450</v>
      </c>
      <c r="AR79" s="50">
        <f t="shared" si="183"/>
        <v>10860.4</v>
      </c>
    </row>
    <row r="80" spans="1:44" x14ac:dyDescent="0.25">
      <c r="A80" s="105">
        <v>1712590916</v>
      </c>
      <c r="B80" s="37" t="s">
        <v>92</v>
      </c>
      <c r="C80" s="37" t="s">
        <v>30</v>
      </c>
      <c r="D80" s="37" t="s">
        <v>83</v>
      </c>
      <c r="E80" s="38">
        <v>1312</v>
      </c>
      <c r="F80" s="38">
        <v>261.85333333333335</v>
      </c>
      <c r="G80" s="39">
        <v>29892</v>
      </c>
      <c r="H80" s="39">
        <v>40299</v>
      </c>
      <c r="I80" s="49">
        <f t="shared" si="152"/>
        <v>42.18904109589041</v>
      </c>
      <c r="J80" s="48">
        <f t="shared" si="153"/>
        <v>13.676712328767124</v>
      </c>
      <c r="K80" s="49">
        <f t="shared" si="154"/>
        <v>47.194520547945203</v>
      </c>
      <c r="L80" s="48">
        <f t="shared" si="155"/>
        <v>18.682191780821917</v>
      </c>
      <c r="M80" s="49">
        <f t="shared" si="156"/>
        <v>52.197260273972603</v>
      </c>
      <c r="N80" s="54">
        <f t="shared" si="157"/>
        <v>23.684931506849313</v>
      </c>
      <c r="O80" s="45">
        <f t="shared" si="158"/>
        <v>1312</v>
      </c>
      <c r="P80" s="46">
        <f t="shared" si="159"/>
        <v>1049.6000000000001</v>
      </c>
      <c r="Q80" s="46">
        <f t="shared" si="160"/>
        <v>12595.2</v>
      </c>
      <c r="R80" s="46">
        <f t="shared" si="161"/>
        <v>1049.6000000000001</v>
      </c>
      <c r="S80" s="46">
        <v>450</v>
      </c>
      <c r="T80" s="72">
        <f t="shared" si="162"/>
        <v>14094.800000000001</v>
      </c>
      <c r="U80" s="49">
        <f t="shared" si="163"/>
        <v>57.2</v>
      </c>
      <c r="V80" s="44">
        <f t="shared" si="164"/>
        <v>28.687671232876713</v>
      </c>
      <c r="W80" s="45">
        <f t="shared" si="165"/>
        <v>1312</v>
      </c>
      <c r="X80" s="46">
        <f t="shared" si="166"/>
        <v>1049.6000000000001</v>
      </c>
      <c r="Y80" s="46">
        <f t="shared" si="167"/>
        <v>12595.2</v>
      </c>
      <c r="Z80" s="46">
        <f t="shared" si="168"/>
        <v>1049.6000000000001</v>
      </c>
      <c r="AA80" s="46">
        <v>450</v>
      </c>
      <c r="AB80" s="72">
        <f t="shared" si="169"/>
        <v>14094.800000000001</v>
      </c>
      <c r="AC80" s="65">
        <f t="shared" si="170"/>
        <v>62.202739726027396</v>
      </c>
      <c r="AD80" s="44">
        <f t="shared" si="171"/>
        <v>33.69041095890411</v>
      </c>
      <c r="AE80" s="45">
        <f t="shared" si="172"/>
        <v>1312</v>
      </c>
      <c r="AF80" s="46">
        <f t="shared" si="173"/>
        <v>1049.6000000000001</v>
      </c>
      <c r="AG80" s="46">
        <f t="shared" si="174"/>
        <v>12595.2</v>
      </c>
      <c r="AH80" s="46">
        <f t="shared" si="175"/>
        <v>1049.6000000000001</v>
      </c>
      <c r="AI80" s="46">
        <v>450</v>
      </c>
      <c r="AJ80" s="50">
        <f t="shared" si="176"/>
        <v>14094.800000000001</v>
      </c>
      <c r="AK80" s="65">
        <f t="shared" si="177"/>
        <v>67.208219178082189</v>
      </c>
      <c r="AL80" s="44">
        <f t="shared" si="178"/>
        <v>38.695890410958903</v>
      </c>
      <c r="AM80" s="45">
        <f t="shared" si="179"/>
        <v>1312</v>
      </c>
      <c r="AN80" s="46">
        <f t="shared" si="180"/>
        <v>1049.6000000000001</v>
      </c>
      <c r="AO80" s="46">
        <f t="shared" si="181"/>
        <v>12595.2</v>
      </c>
      <c r="AP80" s="46">
        <f t="shared" si="182"/>
        <v>1049.6000000000001</v>
      </c>
      <c r="AQ80" s="46">
        <v>450</v>
      </c>
      <c r="AR80" s="50">
        <f t="shared" si="183"/>
        <v>14094.800000000001</v>
      </c>
    </row>
    <row r="81" spans="1:44" x14ac:dyDescent="0.25">
      <c r="A81" s="105">
        <v>1710646736</v>
      </c>
      <c r="B81" s="37" t="s">
        <v>93</v>
      </c>
      <c r="C81" s="37" t="s">
        <v>30</v>
      </c>
      <c r="D81" s="37" t="s">
        <v>83</v>
      </c>
      <c r="E81" s="38">
        <v>1612</v>
      </c>
      <c r="F81" s="38">
        <v>251.88</v>
      </c>
      <c r="G81" s="39">
        <v>25310</v>
      </c>
      <c r="H81" s="39">
        <v>40299</v>
      </c>
      <c r="I81" s="49">
        <f t="shared" si="152"/>
        <v>54.742465753424661</v>
      </c>
      <c r="J81" s="48">
        <f t="shared" si="153"/>
        <v>13.676712328767124</v>
      </c>
      <c r="K81" s="49">
        <f t="shared" si="154"/>
        <v>59.747945205479454</v>
      </c>
      <c r="L81" s="48">
        <f t="shared" si="155"/>
        <v>18.682191780821917</v>
      </c>
      <c r="M81" s="49">
        <f t="shared" si="156"/>
        <v>64.750684931506854</v>
      </c>
      <c r="N81" s="54">
        <f t="shared" si="157"/>
        <v>23.684931506849313</v>
      </c>
      <c r="O81" s="45">
        <f t="shared" si="158"/>
        <v>1612</v>
      </c>
      <c r="P81" s="46">
        <f t="shared" si="159"/>
        <v>1289.6000000000001</v>
      </c>
      <c r="Q81" s="46">
        <f t="shared" si="160"/>
        <v>15475.2</v>
      </c>
      <c r="R81" s="46">
        <f t="shared" si="161"/>
        <v>1289.6000000000001</v>
      </c>
      <c r="S81" s="46">
        <v>450</v>
      </c>
      <c r="T81" s="72">
        <f t="shared" si="162"/>
        <v>17214.8</v>
      </c>
      <c r="U81" s="49">
        <f t="shared" si="163"/>
        <v>69.753424657534254</v>
      </c>
      <c r="V81" s="44">
        <f t="shared" si="164"/>
        <v>28.687671232876713</v>
      </c>
      <c r="W81" s="45">
        <f t="shared" si="165"/>
        <v>1612</v>
      </c>
      <c r="X81" s="46">
        <f t="shared" si="166"/>
        <v>1289.6000000000001</v>
      </c>
      <c r="Y81" s="46">
        <f t="shared" si="167"/>
        <v>15475.2</v>
      </c>
      <c r="Z81" s="46">
        <f t="shared" si="168"/>
        <v>1289.6000000000001</v>
      </c>
      <c r="AA81" s="46">
        <v>450</v>
      </c>
      <c r="AB81" s="72">
        <f t="shared" si="169"/>
        <v>17214.8</v>
      </c>
      <c r="AC81" s="65">
        <f t="shared" si="170"/>
        <v>74.756164383561639</v>
      </c>
      <c r="AD81" s="44">
        <f t="shared" si="171"/>
        <v>33.69041095890411</v>
      </c>
      <c r="AE81" s="45">
        <f t="shared" si="172"/>
        <v>1612</v>
      </c>
      <c r="AF81" s="46">
        <f t="shared" si="173"/>
        <v>1289.6000000000001</v>
      </c>
      <c r="AG81" s="46">
        <f t="shared" si="174"/>
        <v>15475.2</v>
      </c>
      <c r="AH81" s="46">
        <f t="shared" si="175"/>
        <v>1289.6000000000001</v>
      </c>
      <c r="AI81" s="46">
        <v>450</v>
      </c>
      <c r="AJ81" s="50">
        <f t="shared" si="176"/>
        <v>17214.8</v>
      </c>
      <c r="AK81" s="65">
        <f t="shared" si="177"/>
        <v>79.761643835616439</v>
      </c>
      <c r="AL81" s="44">
        <f t="shared" si="178"/>
        <v>38.695890410958903</v>
      </c>
      <c r="AM81" s="45">
        <f t="shared" si="179"/>
        <v>1612</v>
      </c>
      <c r="AN81" s="46">
        <f t="shared" si="180"/>
        <v>1289.6000000000001</v>
      </c>
      <c r="AO81" s="46">
        <f t="shared" si="181"/>
        <v>15475.2</v>
      </c>
      <c r="AP81" s="46">
        <f t="shared" si="182"/>
        <v>1289.6000000000001</v>
      </c>
      <c r="AQ81" s="46">
        <v>450</v>
      </c>
      <c r="AR81" s="50">
        <f t="shared" si="183"/>
        <v>17214.8</v>
      </c>
    </row>
    <row r="82" spans="1:44" x14ac:dyDescent="0.25">
      <c r="A82" s="105">
        <v>1718233412</v>
      </c>
      <c r="B82" s="37" t="s">
        <v>94</v>
      </c>
      <c r="C82" s="37" t="s">
        <v>30</v>
      </c>
      <c r="D82" s="37" t="s">
        <v>83</v>
      </c>
      <c r="E82" s="38">
        <v>722</v>
      </c>
      <c r="F82" s="38">
        <v>0</v>
      </c>
      <c r="G82" s="39">
        <v>30312</v>
      </c>
      <c r="H82" s="39">
        <v>41312</v>
      </c>
      <c r="I82" s="49">
        <f t="shared" si="152"/>
        <v>41.038356164383565</v>
      </c>
      <c r="J82" s="48">
        <f t="shared" si="153"/>
        <v>10.901369863013699</v>
      </c>
      <c r="K82" s="49">
        <f t="shared" si="154"/>
        <v>46.043835616438358</v>
      </c>
      <c r="L82" s="48">
        <f t="shared" si="155"/>
        <v>15.906849315068493</v>
      </c>
      <c r="M82" s="49">
        <f t="shared" si="156"/>
        <v>51.046575342465751</v>
      </c>
      <c r="N82" s="54">
        <f t="shared" si="157"/>
        <v>20.909589041095892</v>
      </c>
      <c r="O82" s="45">
        <f t="shared" si="158"/>
        <v>722</v>
      </c>
      <c r="P82" s="46">
        <f t="shared" si="159"/>
        <v>577.6</v>
      </c>
      <c r="Q82" s="46">
        <f t="shared" si="160"/>
        <v>6931.2000000000007</v>
      </c>
      <c r="R82" s="46">
        <f t="shared" si="161"/>
        <v>577.6</v>
      </c>
      <c r="S82" s="46">
        <v>450</v>
      </c>
      <c r="T82" s="72">
        <f t="shared" si="162"/>
        <v>7958.8000000000011</v>
      </c>
      <c r="U82" s="49">
        <f t="shared" si="163"/>
        <v>56.049315068493151</v>
      </c>
      <c r="V82" s="44">
        <f t="shared" si="164"/>
        <v>25.912328767123288</v>
      </c>
      <c r="W82" s="45">
        <f t="shared" si="165"/>
        <v>722</v>
      </c>
      <c r="X82" s="46">
        <f t="shared" si="166"/>
        <v>577.6</v>
      </c>
      <c r="Y82" s="46">
        <f t="shared" si="167"/>
        <v>6931.2000000000007</v>
      </c>
      <c r="Z82" s="46">
        <f t="shared" si="168"/>
        <v>577.6</v>
      </c>
      <c r="AA82" s="46">
        <v>450</v>
      </c>
      <c r="AB82" s="72">
        <f t="shared" si="169"/>
        <v>7958.8000000000011</v>
      </c>
      <c r="AC82" s="65">
        <f t="shared" si="170"/>
        <v>61.052054794520551</v>
      </c>
      <c r="AD82" s="44">
        <f t="shared" si="171"/>
        <v>30.915068493150685</v>
      </c>
      <c r="AE82" s="45">
        <f t="shared" si="172"/>
        <v>722</v>
      </c>
      <c r="AF82" s="46">
        <f t="shared" si="173"/>
        <v>577.6</v>
      </c>
      <c r="AG82" s="46">
        <f t="shared" si="174"/>
        <v>6931.2000000000007</v>
      </c>
      <c r="AH82" s="46">
        <f t="shared" si="175"/>
        <v>577.6</v>
      </c>
      <c r="AI82" s="46">
        <v>450</v>
      </c>
      <c r="AJ82" s="50">
        <f t="shared" si="176"/>
        <v>7958.8000000000011</v>
      </c>
      <c r="AK82" s="65">
        <f t="shared" si="177"/>
        <v>66.057534246575344</v>
      </c>
      <c r="AL82" s="44">
        <f t="shared" si="178"/>
        <v>35.920547945205477</v>
      </c>
      <c r="AM82" s="45">
        <f t="shared" si="179"/>
        <v>722</v>
      </c>
      <c r="AN82" s="46">
        <f t="shared" si="180"/>
        <v>577.6</v>
      </c>
      <c r="AO82" s="46">
        <f t="shared" si="181"/>
        <v>6931.2000000000007</v>
      </c>
      <c r="AP82" s="46">
        <f t="shared" si="182"/>
        <v>577.6</v>
      </c>
      <c r="AQ82" s="46">
        <v>450</v>
      </c>
      <c r="AR82" s="50">
        <f t="shared" si="183"/>
        <v>7958.8000000000011</v>
      </c>
    </row>
    <row r="83" spans="1:44" x14ac:dyDescent="0.25">
      <c r="A83" s="105">
        <v>1712485265</v>
      </c>
      <c r="B83" s="37" t="s">
        <v>95</v>
      </c>
      <c r="C83" s="37" t="s">
        <v>30</v>
      </c>
      <c r="D83" s="37" t="s">
        <v>83</v>
      </c>
      <c r="E83" s="38">
        <v>1612</v>
      </c>
      <c r="F83" s="38">
        <v>214.93</v>
      </c>
      <c r="G83" s="39">
        <v>29366</v>
      </c>
      <c r="H83" s="39">
        <v>40299</v>
      </c>
      <c r="I83" s="49">
        <f t="shared" si="152"/>
        <v>43.630136986301373</v>
      </c>
      <c r="J83" s="48">
        <f t="shared" si="153"/>
        <v>13.676712328767124</v>
      </c>
      <c r="K83" s="49">
        <f t="shared" si="154"/>
        <v>48.635616438356166</v>
      </c>
      <c r="L83" s="48">
        <f t="shared" si="155"/>
        <v>18.682191780821917</v>
      </c>
      <c r="M83" s="49">
        <f t="shared" si="156"/>
        <v>53.638356164383559</v>
      </c>
      <c r="N83" s="54">
        <f t="shared" si="157"/>
        <v>23.684931506849313</v>
      </c>
      <c r="O83" s="45">
        <f t="shared" si="158"/>
        <v>1612</v>
      </c>
      <c r="P83" s="46">
        <f t="shared" si="159"/>
        <v>1289.6000000000001</v>
      </c>
      <c r="Q83" s="46">
        <f t="shared" si="160"/>
        <v>15475.2</v>
      </c>
      <c r="R83" s="46">
        <f t="shared" si="161"/>
        <v>1289.6000000000001</v>
      </c>
      <c r="S83" s="46">
        <v>450</v>
      </c>
      <c r="T83" s="72">
        <f t="shared" si="162"/>
        <v>17214.8</v>
      </c>
      <c r="U83" s="49">
        <f t="shared" si="163"/>
        <v>58.641095890410959</v>
      </c>
      <c r="V83" s="44">
        <f t="shared" si="164"/>
        <v>28.687671232876713</v>
      </c>
      <c r="W83" s="45">
        <f t="shared" si="165"/>
        <v>1612</v>
      </c>
      <c r="X83" s="46">
        <f t="shared" si="166"/>
        <v>1289.6000000000001</v>
      </c>
      <c r="Y83" s="46">
        <f t="shared" si="167"/>
        <v>15475.2</v>
      </c>
      <c r="Z83" s="46">
        <f t="shared" si="168"/>
        <v>1289.6000000000001</v>
      </c>
      <c r="AA83" s="46">
        <v>450</v>
      </c>
      <c r="AB83" s="72">
        <f t="shared" si="169"/>
        <v>17214.8</v>
      </c>
      <c r="AC83" s="65">
        <f t="shared" si="170"/>
        <v>63.643835616438359</v>
      </c>
      <c r="AD83" s="44">
        <f t="shared" si="171"/>
        <v>33.69041095890411</v>
      </c>
      <c r="AE83" s="45">
        <f t="shared" si="172"/>
        <v>1612</v>
      </c>
      <c r="AF83" s="46">
        <f t="shared" si="173"/>
        <v>1289.6000000000001</v>
      </c>
      <c r="AG83" s="46">
        <f t="shared" si="174"/>
        <v>15475.2</v>
      </c>
      <c r="AH83" s="46">
        <f t="shared" si="175"/>
        <v>1289.6000000000001</v>
      </c>
      <c r="AI83" s="46">
        <v>450</v>
      </c>
      <c r="AJ83" s="50">
        <f t="shared" si="176"/>
        <v>17214.8</v>
      </c>
      <c r="AK83" s="65">
        <f t="shared" si="177"/>
        <v>68.649315068493152</v>
      </c>
      <c r="AL83" s="44">
        <f t="shared" si="178"/>
        <v>38.695890410958903</v>
      </c>
      <c r="AM83" s="45">
        <f t="shared" si="179"/>
        <v>1612</v>
      </c>
      <c r="AN83" s="46">
        <f t="shared" si="180"/>
        <v>1289.6000000000001</v>
      </c>
      <c r="AO83" s="46">
        <f t="shared" si="181"/>
        <v>15475.2</v>
      </c>
      <c r="AP83" s="46">
        <f t="shared" si="182"/>
        <v>1289.6000000000001</v>
      </c>
      <c r="AQ83" s="46">
        <v>450</v>
      </c>
      <c r="AR83" s="50">
        <f t="shared" si="183"/>
        <v>17214.8</v>
      </c>
    </row>
    <row r="84" spans="1:44" x14ac:dyDescent="0.25">
      <c r="A84" s="105">
        <v>919429555</v>
      </c>
      <c r="B84" s="37" t="s">
        <v>96</v>
      </c>
      <c r="C84" s="37" t="s">
        <v>30</v>
      </c>
      <c r="D84" s="37" t="s">
        <v>83</v>
      </c>
      <c r="E84" s="38">
        <v>2134</v>
      </c>
      <c r="F84" s="38">
        <v>545.73</v>
      </c>
      <c r="G84" s="39">
        <v>28952</v>
      </c>
      <c r="H84" s="39">
        <v>40299</v>
      </c>
      <c r="I84" s="49">
        <f t="shared" si="152"/>
        <v>44.764383561643832</v>
      </c>
      <c r="J84" s="48">
        <f t="shared" si="153"/>
        <v>13.676712328767124</v>
      </c>
      <c r="K84" s="49">
        <f t="shared" si="154"/>
        <v>49.769863013698632</v>
      </c>
      <c r="L84" s="48">
        <f t="shared" si="155"/>
        <v>18.682191780821917</v>
      </c>
      <c r="M84" s="49">
        <f t="shared" si="156"/>
        <v>54.772602739726025</v>
      </c>
      <c r="N84" s="54">
        <f t="shared" si="157"/>
        <v>23.684931506849313</v>
      </c>
      <c r="O84" s="45">
        <f t="shared" si="158"/>
        <v>2134</v>
      </c>
      <c r="P84" s="46">
        <f t="shared" si="159"/>
        <v>1707.2</v>
      </c>
      <c r="Q84" s="46">
        <f t="shared" si="160"/>
        <v>20486.400000000001</v>
      </c>
      <c r="R84" s="46">
        <f t="shared" si="161"/>
        <v>1707.2</v>
      </c>
      <c r="S84" s="46">
        <v>450</v>
      </c>
      <c r="T84" s="72">
        <f t="shared" si="162"/>
        <v>22643.600000000002</v>
      </c>
      <c r="U84" s="49">
        <f t="shared" si="163"/>
        <v>59.775342465753425</v>
      </c>
      <c r="V84" s="44">
        <f t="shared" si="164"/>
        <v>28.687671232876713</v>
      </c>
      <c r="W84" s="45">
        <f t="shared" si="165"/>
        <v>2134</v>
      </c>
      <c r="X84" s="46">
        <f t="shared" si="166"/>
        <v>1707.2</v>
      </c>
      <c r="Y84" s="46">
        <f t="shared" si="167"/>
        <v>20486.400000000001</v>
      </c>
      <c r="Z84" s="46">
        <f t="shared" si="168"/>
        <v>1707.2</v>
      </c>
      <c r="AA84" s="46">
        <v>450</v>
      </c>
      <c r="AB84" s="72">
        <f t="shared" si="169"/>
        <v>22643.600000000002</v>
      </c>
      <c r="AC84" s="65">
        <f t="shared" si="170"/>
        <v>64.778082191780825</v>
      </c>
      <c r="AD84" s="44">
        <f t="shared" si="171"/>
        <v>33.69041095890411</v>
      </c>
      <c r="AE84" s="45">
        <f t="shared" si="172"/>
        <v>2134</v>
      </c>
      <c r="AF84" s="46">
        <f t="shared" si="173"/>
        <v>1707.2</v>
      </c>
      <c r="AG84" s="46">
        <f t="shared" si="174"/>
        <v>20486.400000000001</v>
      </c>
      <c r="AH84" s="46">
        <f t="shared" si="175"/>
        <v>1707.2</v>
      </c>
      <c r="AI84" s="46">
        <v>450</v>
      </c>
      <c r="AJ84" s="50">
        <f t="shared" si="176"/>
        <v>22643.600000000002</v>
      </c>
      <c r="AK84" s="65">
        <f t="shared" si="177"/>
        <v>69.783561643835611</v>
      </c>
      <c r="AL84" s="44">
        <f t="shared" si="178"/>
        <v>38.695890410958903</v>
      </c>
      <c r="AM84" s="45">
        <f t="shared" si="179"/>
        <v>2134</v>
      </c>
      <c r="AN84" s="46">
        <f t="shared" si="180"/>
        <v>1707.2</v>
      </c>
      <c r="AO84" s="46">
        <f t="shared" si="181"/>
        <v>20486.400000000001</v>
      </c>
      <c r="AP84" s="46">
        <f t="shared" si="182"/>
        <v>1707.2</v>
      </c>
      <c r="AQ84" s="46">
        <v>450</v>
      </c>
      <c r="AR84" s="50">
        <f t="shared" si="183"/>
        <v>22643.600000000002</v>
      </c>
    </row>
    <row r="85" spans="1:44" ht="13.5" thickBot="1" x14ac:dyDescent="0.3">
      <c r="A85" s="89"/>
      <c r="B85" s="89"/>
      <c r="C85" s="89"/>
      <c r="D85" s="89"/>
      <c r="E85" s="89"/>
      <c r="F85" s="89"/>
      <c r="G85" s="89"/>
      <c r="H85" s="89"/>
      <c r="I85" s="89"/>
      <c r="J85" s="89"/>
      <c r="K85" s="89"/>
      <c r="L85" s="89"/>
      <c r="M85" s="89"/>
      <c r="N85" s="89"/>
      <c r="O85" s="90"/>
      <c r="P85" s="91"/>
      <c r="Q85" s="91"/>
      <c r="R85" s="91"/>
      <c r="S85" s="91"/>
      <c r="T85" s="91">
        <f>SUM(T71:T84)</f>
        <v>225438.39999999997</v>
      </c>
      <c r="U85" s="89"/>
      <c r="V85" s="89"/>
      <c r="W85" s="89"/>
      <c r="X85" s="91"/>
      <c r="Y85" s="91"/>
      <c r="Z85" s="91"/>
      <c r="AA85" s="91"/>
      <c r="AB85" s="91">
        <f>SUM(AB71:AB84)</f>
        <v>225438.39999999997</v>
      </c>
      <c r="AC85" s="89"/>
      <c r="AD85" s="89"/>
      <c r="AE85" s="89"/>
      <c r="AF85" s="91"/>
      <c r="AG85" s="91"/>
      <c r="AH85" s="91"/>
      <c r="AI85" s="91"/>
      <c r="AJ85" s="91">
        <f>SUM(AJ71:AJ84)</f>
        <v>225438.39999999997</v>
      </c>
      <c r="AK85" s="89"/>
      <c r="AL85" s="89"/>
      <c r="AM85" s="89"/>
      <c r="AN85" s="89"/>
      <c r="AO85" s="91"/>
      <c r="AP85" s="91"/>
      <c r="AQ85" s="91"/>
      <c r="AR85" s="91">
        <f>SUM(AR71:AR84)</f>
        <v>225438.39999999997</v>
      </c>
    </row>
    <row r="86" spans="1:44" ht="35.1" customHeight="1" x14ac:dyDescent="0.25">
      <c r="A86" s="152" t="s">
        <v>69</v>
      </c>
      <c r="B86" s="153"/>
      <c r="C86" s="153"/>
      <c r="D86" s="153"/>
      <c r="E86" s="153"/>
      <c r="F86" s="153"/>
      <c r="G86" s="153"/>
      <c r="H86" s="153"/>
      <c r="I86" s="154">
        <v>45291</v>
      </c>
      <c r="J86" s="155"/>
      <c r="K86" s="154">
        <v>47118</v>
      </c>
      <c r="L86" s="155"/>
      <c r="M86" s="156">
        <v>48944</v>
      </c>
      <c r="N86" s="157"/>
      <c r="O86" s="158" t="s">
        <v>51</v>
      </c>
      <c r="P86" s="158"/>
      <c r="Q86" s="158"/>
      <c r="R86" s="158"/>
      <c r="S86" s="158"/>
      <c r="T86" s="159"/>
      <c r="U86" s="142">
        <v>50770</v>
      </c>
      <c r="V86" s="143"/>
      <c r="W86" s="144" t="s">
        <v>52</v>
      </c>
      <c r="X86" s="145"/>
      <c r="Y86" s="145"/>
      <c r="Z86" s="145"/>
      <c r="AA86" s="145"/>
      <c r="AB86" s="145"/>
      <c r="AC86" s="146">
        <v>52596</v>
      </c>
      <c r="AD86" s="147"/>
      <c r="AE86" s="148" t="s">
        <v>55</v>
      </c>
      <c r="AF86" s="148"/>
      <c r="AG86" s="148"/>
      <c r="AH86" s="148"/>
      <c r="AI86" s="148"/>
      <c r="AJ86" s="149"/>
      <c r="AK86" s="150">
        <v>54423</v>
      </c>
      <c r="AL86" s="151"/>
      <c r="AM86" s="127" t="s">
        <v>55</v>
      </c>
      <c r="AN86" s="128"/>
      <c r="AO86" s="128"/>
      <c r="AP86" s="128"/>
      <c r="AQ86" s="128"/>
      <c r="AR86" s="129"/>
    </row>
    <row r="87" spans="1:44" ht="90" customHeight="1" x14ac:dyDescent="0.25">
      <c r="A87" s="55" t="s">
        <v>26</v>
      </c>
      <c r="B87" s="41" t="s">
        <v>27</v>
      </c>
      <c r="C87" s="41" t="s">
        <v>28</v>
      </c>
      <c r="D87" s="41" t="s">
        <v>36</v>
      </c>
      <c r="E87" s="41" t="s">
        <v>37</v>
      </c>
      <c r="F87" s="41" t="s">
        <v>54</v>
      </c>
      <c r="G87" s="41" t="s">
        <v>29</v>
      </c>
      <c r="H87" s="60" t="s">
        <v>74</v>
      </c>
      <c r="I87" s="62" t="s">
        <v>44</v>
      </c>
      <c r="J87" s="47" t="s">
        <v>38</v>
      </c>
      <c r="K87" s="62" t="s">
        <v>45</v>
      </c>
      <c r="L87" s="47" t="s">
        <v>39</v>
      </c>
      <c r="M87" s="69" t="s">
        <v>46</v>
      </c>
      <c r="N87" s="68" t="s">
        <v>40</v>
      </c>
      <c r="O87" s="68" t="s">
        <v>50</v>
      </c>
      <c r="P87" s="85" t="s">
        <v>71</v>
      </c>
      <c r="Q87" s="68" t="s">
        <v>59</v>
      </c>
      <c r="R87" s="68" t="s">
        <v>57</v>
      </c>
      <c r="S87" s="68" t="s">
        <v>58</v>
      </c>
      <c r="T87" s="71" t="s">
        <v>56</v>
      </c>
      <c r="U87" s="76" t="s">
        <v>47</v>
      </c>
      <c r="V87" s="75" t="s">
        <v>41</v>
      </c>
      <c r="W87" s="75" t="s">
        <v>50</v>
      </c>
      <c r="X87" s="86" t="str">
        <f>+P87</f>
        <v>Jubilación patronal mensual al 90% del salario del trabajador</v>
      </c>
      <c r="Y87" s="75" t="s">
        <v>59</v>
      </c>
      <c r="Z87" s="75" t="s">
        <v>57</v>
      </c>
      <c r="AA87" s="75" t="s">
        <v>58</v>
      </c>
      <c r="AB87" s="77" t="s">
        <v>56</v>
      </c>
      <c r="AC87" s="80" t="s">
        <v>48</v>
      </c>
      <c r="AD87" s="78" t="s">
        <v>42</v>
      </c>
      <c r="AE87" s="78" t="s">
        <v>50</v>
      </c>
      <c r="AF87" s="87" t="str">
        <f>+X87</f>
        <v>Jubilación patronal mensual al 90% del salario del trabajador</v>
      </c>
      <c r="AG87" s="78" t="s">
        <v>59</v>
      </c>
      <c r="AH87" s="78" t="s">
        <v>57</v>
      </c>
      <c r="AI87" s="78" t="s">
        <v>58</v>
      </c>
      <c r="AJ87" s="92" t="s">
        <v>56</v>
      </c>
      <c r="AK87" s="83" t="s">
        <v>49</v>
      </c>
      <c r="AL87" s="82" t="s">
        <v>43</v>
      </c>
      <c r="AM87" s="82" t="s">
        <v>50</v>
      </c>
      <c r="AN87" s="88" t="str">
        <f>+AF87</f>
        <v>Jubilación patronal mensual al 90% del salario del trabajador</v>
      </c>
      <c r="AO87" s="82" t="s">
        <v>59</v>
      </c>
      <c r="AP87" s="82" t="s">
        <v>57</v>
      </c>
      <c r="AQ87" s="82" t="s">
        <v>58</v>
      </c>
      <c r="AR87" s="84" t="s">
        <v>56</v>
      </c>
    </row>
    <row r="88" spans="1:44" x14ac:dyDescent="0.25">
      <c r="A88" s="105">
        <v>1713765665</v>
      </c>
      <c r="B88" s="37" t="s">
        <v>82</v>
      </c>
      <c r="C88" s="37" t="s">
        <v>30</v>
      </c>
      <c r="D88" s="37" t="s">
        <v>83</v>
      </c>
      <c r="E88" s="38">
        <v>1900</v>
      </c>
      <c r="F88" s="38">
        <v>348.33</v>
      </c>
      <c r="G88" s="39">
        <v>28795</v>
      </c>
      <c r="H88" s="39">
        <v>40299</v>
      </c>
      <c r="I88" s="49">
        <f t="shared" ref="I88:J88" si="184">+($I$18-G88)/365</f>
        <v>45.194520547945203</v>
      </c>
      <c r="J88" s="48">
        <f t="shared" si="184"/>
        <v>13.676712328767124</v>
      </c>
      <c r="K88" s="49">
        <f t="shared" ref="K88:L88" si="185">+($K$18-G88)/365</f>
        <v>50.2</v>
      </c>
      <c r="L88" s="48">
        <f t="shared" si="185"/>
        <v>18.682191780821917</v>
      </c>
      <c r="M88" s="49">
        <f t="shared" ref="M88:N88" si="186">+($M$18-G88)/365</f>
        <v>55.202739726027396</v>
      </c>
      <c r="N88" s="54">
        <f t="shared" si="186"/>
        <v>23.684931506849313</v>
      </c>
      <c r="O88" s="45">
        <f>((E71*12)/12)</f>
        <v>1900</v>
      </c>
      <c r="P88" s="46">
        <f>+O88*90%</f>
        <v>1710</v>
      </c>
      <c r="Q88" s="46">
        <f>+P88*12</f>
        <v>20520</v>
      </c>
      <c r="R88" s="46">
        <f>+P88</f>
        <v>1710</v>
      </c>
      <c r="S88" s="46">
        <v>450</v>
      </c>
      <c r="T88" s="72">
        <f>SUM(Q88:S88)</f>
        <v>22680</v>
      </c>
      <c r="U88" s="49">
        <f t="shared" ref="U88:V88" si="187">+($U$18-G88)/365</f>
        <v>60.205479452054796</v>
      </c>
      <c r="V88" s="44">
        <f t="shared" si="187"/>
        <v>28.687671232876713</v>
      </c>
      <c r="W88" s="45">
        <f>((E71*12)/12)</f>
        <v>1900</v>
      </c>
      <c r="X88" s="46">
        <f>+W88*90%</f>
        <v>1710</v>
      </c>
      <c r="Y88" s="46">
        <f>+X88*12</f>
        <v>20520</v>
      </c>
      <c r="Z88" s="46">
        <f>+X88</f>
        <v>1710</v>
      </c>
      <c r="AA88" s="46">
        <v>450</v>
      </c>
      <c r="AB88" s="72">
        <f>SUM(Y88:AA88)</f>
        <v>22680</v>
      </c>
      <c r="AC88" s="65">
        <f t="shared" ref="AC88:AD88" si="188">+($AC$18-G88)/365</f>
        <v>65.208219178082189</v>
      </c>
      <c r="AD88" s="44">
        <f t="shared" si="188"/>
        <v>33.69041095890411</v>
      </c>
      <c r="AE88" s="45">
        <f>((E71*12)/12)</f>
        <v>1900</v>
      </c>
      <c r="AF88" s="46">
        <f>+AE88*90%</f>
        <v>1710</v>
      </c>
      <c r="AG88" s="46">
        <f>+AF88*12</f>
        <v>20520</v>
      </c>
      <c r="AH88" s="46">
        <f>+AF88</f>
        <v>1710</v>
      </c>
      <c r="AI88" s="46">
        <v>450</v>
      </c>
      <c r="AJ88" s="50">
        <f>SUM(AG88:AI88)</f>
        <v>22680</v>
      </c>
      <c r="AK88" s="65">
        <f t="shared" ref="AK88:AL88" si="189">+($AK$18-G88)/365</f>
        <v>70.213698630136989</v>
      </c>
      <c r="AL88" s="44">
        <f t="shared" si="189"/>
        <v>38.695890410958903</v>
      </c>
      <c r="AM88" s="45">
        <f>((E71*12)/12)</f>
        <v>1900</v>
      </c>
      <c r="AN88" s="46">
        <f>+AM88*90%</f>
        <v>1710</v>
      </c>
      <c r="AO88" s="46">
        <f>+AN88*12</f>
        <v>20520</v>
      </c>
      <c r="AP88" s="46">
        <f>+AN88</f>
        <v>1710</v>
      </c>
      <c r="AQ88" s="46">
        <v>450</v>
      </c>
      <c r="AR88" s="50">
        <f>SUM(AO88:AQ88)</f>
        <v>22680</v>
      </c>
    </row>
    <row r="89" spans="1:44" x14ac:dyDescent="0.25">
      <c r="A89" s="105">
        <v>201475449</v>
      </c>
      <c r="B89" s="37" t="s">
        <v>84</v>
      </c>
      <c r="C89" s="37" t="s">
        <v>30</v>
      </c>
      <c r="D89" s="37" t="s">
        <v>83</v>
      </c>
      <c r="E89" s="38">
        <v>2425</v>
      </c>
      <c r="F89" s="38">
        <v>355.79</v>
      </c>
      <c r="G89" s="39">
        <v>29795</v>
      </c>
      <c r="H89" s="39">
        <v>40299</v>
      </c>
      <c r="I89" s="49">
        <f t="shared" ref="I89:I101" si="190">+($I$18-G89)/365</f>
        <v>42.454794520547942</v>
      </c>
      <c r="J89" s="48">
        <f t="shared" ref="J89:J101" si="191">+($I$18-H89)/365</f>
        <v>13.676712328767124</v>
      </c>
      <c r="K89" s="49">
        <f t="shared" ref="K89:K101" si="192">+($K$18-G89)/365</f>
        <v>47.460273972602742</v>
      </c>
      <c r="L89" s="48">
        <f t="shared" ref="L89:L101" si="193">+($K$18-H89)/365</f>
        <v>18.682191780821917</v>
      </c>
      <c r="M89" s="49">
        <f t="shared" ref="M89:M101" si="194">+($M$18-G89)/365</f>
        <v>52.463013698630135</v>
      </c>
      <c r="N89" s="54">
        <f t="shared" ref="N89:N101" si="195">+($M$18-H89)/365</f>
        <v>23.684931506849313</v>
      </c>
      <c r="O89" s="45">
        <f t="shared" ref="O89:O101" si="196">((E72*12)/12)</f>
        <v>2425</v>
      </c>
      <c r="P89" s="46">
        <f t="shared" ref="P89:P101" si="197">+O89*90%</f>
        <v>2182.5</v>
      </c>
      <c r="Q89" s="46">
        <f t="shared" ref="Q89:Q101" si="198">+P89*12</f>
        <v>26190</v>
      </c>
      <c r="R89" s="46">
        <f t="shared" ref="R89:R101" si="199">+P89</f>
        <v>2182.5</v>
      </c>
      <c r="S89" s="46">
        <v>450</v>
      </c>
      <c r="T89" s="72">
        <f t="shared" ref="T89:T101" si="200">SUM(Q89:S89)</f>
        <v>28822.5</v>
      </c>
      <c r="U89" s="49">
        <f t="shared" ref="U89:U101" si="201">+($U$18-G89)/365</f>
        <v>57.465753424657535</v>
      </c>
      <c r="V89" s="44">
        <f t="shared" ref="V89:V101" si="202">+($U$18-H89)/365</f>
        <v>28.687671232876713</v>
      </c>
      <c r="W89" s="45">
        <f t="shared" ref="W89:W101" si="203">((E72*12)/12)</f>
        <v>2425</v>
      </c>
      <c r="X89" s="46">
        <f t="shared" ref="X89:X101" si="204">+W89*90%</f>
        <v>2182.5</v>
      </c>
      <c r="Y89" s="46">
        <f t="shared" ref="Y89:Y101" si="205">+X89*12</f>
        <v>26190</v>
      </c>
      <c r="Z89" s="46">
        <f t="shared" ref="Z89:Z101" si="206">+X89</f>
        <v>2182.5</v>
      </c>
      <c r="AA89" s="46">
        <v>450</v>
      </c>
      <c r="AB89" s="72">
        <f t="shared" ref="AB89:AB101" si="207">SUM(Y89:AA89)</f>
        <v>28822.5</v>
      </c>
      <c r="AC89" s="65">
        <f t="shared" ref="AC89:AC101" si="208">+($AC$18-G89)/365</f>
        <v>62.468493150684928</v>
      </c>
      <c r="AD89" s="44">
        <f t="shared" ref="AD89:AD101" si="209">+($AC$18-H89)/365</f>
        <v>33.69041095890411</v>
      </c>
      <c r="AE89" s="45">
        <f t="shared" ref="AE89:AE101" si="210">((E72*12)/12)</f>
        <v>2425</v>
      </c>
      <c r="AF89" s="46">
        <f t="shared" ref="AF89:AF101" si="211">+AE89*90%</f>
        <v>2182.5</v>
      </c>
      <c r="AG89" s="46">
        <f t="shared" ref="AG89:AG101" si="212">+AF89*12</f>
        <v>26190</v>
      </c>
      <c r="AH89" s="46">
        <f t="shared" ref="AH89:AH101" si="213">+AF89</f>
        <v>2182.5</v>
      </c>
      <c r="AI89" s="46">
        <v>450</v>
      </c>
      <c r="AJ89" s="50">
        <f t="shared" ref="AJ89:AJ101" si="214">SUM(AG89:AI89)</f>
        <v>28822.5</v>
      </c>
      <c r="AK89" s="65">
        <f t="shared" ref="AK89:AK101" si="215">+($AK$18-G89)/365</f>
        <v>67.473972602739721</v>
      </c>
      <c r="AL89" s="44">
        <f t="shared" ref="AL89:AL101" si="216">+($AK$18-H89)/365</f>
        <v>38.695890410958903</v>
      </c>
      <c r="AM89" s="45">
        <f t="shared" ref="AM89:AM101" si="217">((E72*12)/12)</f>
        <v>2425</v>
      </c>
      <c r="AN89" s="46">
        <f t="shared" ref="AN89:AN101" si="218">+AM89*90%</f>
        <v>2182.5</v>
      </c>
      <c r="AO89" s="46">
        <f t="shared" ref="AO89:AO101" si="219">+AN89*12</f>
        <v>26190</v>
      </c>
      <c r="AP89" s="46">
        <f t="shared" ref="AP89:AP101" si="220">+AN89</f>
        <v>2182.5</v>
      </c>
      <c r="AQ89" s="46">
        <v>450</v>
      </c>
      <c r="AR89" s="50">
        <f t="shared" ref="AR89:AR101" si="221">SUM(AO89:AQ89)</f>
        <v>28822.5</v>
      </c>
    </row>
    <row r="90" spans="1:44" x14ac:dyDescent="0.25">
      <c r="A90" s="105">
        <v>1711424075</v>
      </c>
      <c r="B90" s="37" t="s">
        <v>85</v>
      </c>
      <c r="C90" s="37" t="s">
        <v>31</v>
      </c>
      <c r="D90" s="37" t="s">
        <v>83</v>
      </c>
      <c r="E90" s="38">
        <v>2134</v>
      </c>
      <c r="F90" s="38">
        <v>160.05000000000001</v>
      </c>
      <c r="G90" s="39">
        <v>26998</v>
      </c>
      <c r="H90" s="39">
        <v>40391</v>
      </c>
      <c r="I90" s="49">
        <f t="shared" si="190"/>
        <v>50.11780821917808</v>
      </c>
      <c r="J90" s="48">
        <f t="shared" si="191"/>
        <v>13.424657534246576</v>
      </c>
      <c r="K90" s="49">
        <f t="shared" si="192"/>
        <v>55.123287671232873</v>
      </c>
      <c r="L90" s="48">
        <f t="shared" si="193"/>
        <v>18.43013698630137</v>
      </c>
      <c r="M90" s="49">
        <f t="shared" si="194"/>
        <v>60.126027397260273</v>
      </c>
      <c r="N90" s="54">
        <f t="shared" si="195"/>
        <v>23.432876712328767</v>
      </c>
      <c r="O90" s="45">
        <f t="shared" si="196"/>
        <v>2134</v>
      </c>
      <c r="P90" s="46">
        <f t="shared" si="197"/>
        <v>1920.6000000000001</v>
      </c>
      <c r="Q90" s="46">
        <f t="shared" si="198"/>
        <v>23047.200000000001</v>
      </c>
      <c r="R90" s="46">
        <f t="shared" si="199"/>
        <v>1920.6000000000001</v>
      </c>
      <c r="S90" s="46">
        <v>450</v>
      </c>
      <c r="T90" s="72">
        <f t="shared" si="200"/>
        <v>25417.8</v>
      </c>
      <c r="U90" s="49">
        <f t="shared" si="201"/>
        <v>65.128767123287673</v>
      </c>
      <c r="V90" s="44">
        <f t="shared" si="202"/>
        <v>28.435616438356163</v>
      </c>
      <c r="W90" s="45">
        <f t="shared" si="203"/>
        <v>2134</v>
      </c>
      <c r="X90" s="46">
        <f t="shared" si="204"/>
        <v>1920.6000000000001</v>
      </c>
      <c r="Y90" s="46">
        <f t="shared" si="205"/>
        <v>23047.200000000001</v>
      </c>
      <c r="Z90" s="46">
        <f t="shared" si="206"/>
        <v>1920.6000000000001</v>
      </c>
      <c r="AA90" s="46">
        <v>450</v>
      </c>
      <c r="AB90" s="72">
        <f t="shared" si="207"/>
        <v>25417.8</v>
      </c>
      <c r="AC90" s="65">
        <f t="shared" si="208"/>
        <v>70.131506849315073</v>
      </c>
      <c r="AD90" s="44">
        <f t="shared" si="209"/>
        <v>33.438356164383563</v>
      </c>
      <c r="AE90" s="45">
        <f t="shared" si="210"/>
        <v>2134</v>
      </c>
      <c r="AF90" s="46">
        <f t="shared" si="211"/>
        <v>1920.6000000000001</v>
      </c>
      <c r="AG90" s="46">
        <f t="shared" si="212"/>
        <v>23047.200000000001</v>
      </c>
      <c r="AH90" s="46">
        <f t="shared" si="213"/>
        <v>1920.6000000000001</v>
      </c>
      <c r="AI90" s="46">
        <v>450</v>
      </c>
      <c r="AJ90" s="50">
        <f t="shared" si="214"/>
        <v>25417.8</v>
      </c>
      <c r="AK90" s="65">
        <f t="shared" si="215"/>
        <v>75.136986301369859</v>
      </c>
      <c r="AL90" s="44">
        <f t="shared" si="216"/>
        <v>38.443835616438356</v>
      </c>
      <c r="AM90" s="45">
        <f t="shared" si="217"/>
        <v>2134</v>
      </c>
      <c r="AN90" s="46">
        <f t="shared" si="218"/>
        <v>1920.6000000000001</v>
      </c>
      <c r="AO90" s="46">
        <f t="shared" si="219"/>
        <v>23047.200000000001</v>
      </c>
      <c r="AP90" s="46">
        <f t="shared" si="220"/>
        <v>1920.6000000000001</v>
      </c>
      <c r="AQ90" s="46">
        <v>450</v>
      </c>
      <c r="AR90" s="50">
        <f t="shared" si="221"/>
        <v>25417.8</v>
      </c>
    </row>
    <row r="91" spans="1:44" x14ac:dyDescent="0.25">
      <c r="A91" s="105">
        <v>1707980478</v>
      </c>
      <c r="B91" s="37" t="s">
        <v>86</v>
      </c>
      <c r="C91" s="37" t="s">
        <v>31</v>
      </c>
      <c r="D91" s="37" t="s">
        <v>83</v>
      </c>
      <c r="E91" s="38">
        <v>917</v>
      </c>
      <c r="F91" s="38">
        <v>2131.3100000000004</v>
      </c>
      <c r="G91" s="39">
        <v>24080</v>
      </c>
      <c r="H91" s="39">
        <v>40299</v>
      </c>
      <c r="I91" s="49">
        <f t="shared" si="190"/>
        <v>58.112328767123287</v>
      </c>
      <c r="J91" s="48">
        <f t="shared" si="191"/>
        <v>13.676712328767124</v>
      </c>
      <c r="K91" s="49">
        <f t="shared" si="192"/>
        <v>63.11780821917808</v>
      </c>
      <c r="L91" s="48">
        <f t="shared" si="193"/>
        <v>18.682191780821917</v>
      </c>
      <c r="M91" s="49">
        <f t="shared" si="194"/>
        <v>68.120547945205473</v>
      </c>
      <c r="N91" s="54">
        <f t="shared" si="195"/>
        <v>23.684931506849313</v>
      </c>
      <c r="O91" s="45">
        <f t="shared" si="196"/>
        <v>917</v>
      </c>
      <c r="P91" s="46">
        <f t="shared" si="197"/>
        <v>825.30000000000007</v>
      </c>
      <c r="Q91" s="46">
        <f t="shared" si="198"/>
        <v>9903.6</v>
      </c>
      <c r="R91" s="46">
        <f t="shared" si="199"/>
        <v>825.30000000000007</v>
      </c>
      <c r="S91" s="46">
        <v>450</v>
      </c>
      <c r="T91" s="72">
        <f t="shared" si="200"/>
        <v>11178.9</v>
      </c>
      <c r="U91" s="49">
        <f t="shared" si="201"/>
        <v>73.123287671232873</v>
      </c>
      <c r="V91" s="44">
        <f t="shared" si="202"/>
        <v>28.687671232876713</v>
      </c>
      <c r="W91" s="45">
        <f t="shared" si="203"/>
        <v>917</v>
      </c>
      <c r="X91" s="46">
        <f t="shared" si="204"/>
        <v>825.30000000000007</v>
      </c>
      <c r="Y91" s="46">
        <f t="shared" si="205"/>
        <v>9903.6</v>
      </c>
      <c r="Z91" s="46">
        <f t="shared" si="206"/>
        <v>825.30000000000007</v>
      </c>
      <c r="AA91" s="46">
        <v>450</v>
      </c>
      <c r="AB91" s="72">
        <f t="shared" si="207"/>
        <v>11178.9</v>
      </c>
      <c r="AC91" s="65">
        <f t="shared" si="208"/>
        <v>78.126027397260273</v>
      </c>
      <c r="AD91" s="44">
        <f t="shared" si="209"/>
        <v>33.69041095890411</v>
      </c>
      <c r="AE91" s="45">
        <f t="shared" si="210"/>
        <v>917</v>
      </c>
      <c r="AF91" s="46">
        <f t="shared" si="211"/>
        <v>825.30000000000007</v>
      </c>
      <c r="AG91" s="46">
        <f t="shared" si="212"/>
        <v>9903.6</v>
      </c>
      <c r="AH91" s="46">
        <f t="shared" si="213"/>
        <v>825.30000000000007</v>
      </c>
      <c r="AI91" s="46">
        <v>450</v>
      </c>
      <c r="AJ91" s="50">
        <f t="shared" si="214"/>
        <v>11178.9</v>
      </c>
      <c r="AK91" s="65">
        <f t="shared" si="215"/>
        <v>83.131506849315073</v>
      </c>
      <c r="AL91" s="44">
        <f t="shared" si="216"/>
        <v>38.695890410958903</v>
      </c>
      <c r="AM91" s="45">
        <f t="shared" si="217"/>
        <v>917</v>
      </c>
      <c r="AN91" s="46">
        <f t="shared" si="218"/>
        <v>825.30000000000007</v>
      </c>
      <c r="AO91" s="46">
        <f t="shared" si="219"/>
        <v>9903.6</v>
      </c>
      <c r="AP91" s="46">
        <f t="shared" si="220"/>
        <v>825.30000000000007</v>
      </c>
      <c r="AQ91" s="46">
        <v>450</v>
      </c>
      <c r="AR91" s="50">
        <f t="shared" si="221"/>
        <v>11178.9</v>
      </c>
    </row>
    <row r="92" spans="1:44" x14ac:dyDescent="0.25">
      <c r="A92" s="105">
        <v>1715380299</v>
      </c>
      <c r="B92" s="37" t="s">
        <v>87</v>
      </c>
      <c r="C92" s="37" t="s">
        <v>30</v>
      </c>
      <c r="D92" s="37" t="s">
        <v>83</v>
      </c>
      <c r="E92" s="38">
        <v>917</v>
      </c>
      <c r="F92" s="38">
        <v>98.044166666666669</v>
      </c>
      <c r="G92" s="39">
        <v>29273</v>
      </c>
      <c r="H92" s="39">
        <v>40578</v>
      </c>
      <c r="I92" s="49">
        <f t="shared" si="190"/>
        <v>43.884931506849313</v>
      </c>
      <c r="J92" s="48">
        <f t="shared" si="191"/>
        <v>12.912328767123288</v>
      </c>
      <c r="K92" s="49">
        <f t="shared" si="192"/>
        <v>48.890410958904113</v>
      </c>
      <c r="L92" s="48">
        <f t="shared" si="193"/>
        <v>17.917808219178081</v>
      </c>
      <c r="M92" s="49">
        <f t="shared" si="194"/>
        <v>53.893150684931506</v>
      </c>
      <c r="N92" s="54">
        <f t="shared" si="195"/>
        <v>22.920547945205481</v>
      </c>
      <c r="O92" s="45">
        <f t="shared" si="196"/>
        <v>917</v>
      </c>
      <c r="P92" s="46">
        <f t="shared" si="197"/>
        <v>825.30000000000007</v>
      </c>
      <c r="Q92" s="46">
        <f t="shared" si="198"/>
        <v>9903.6</v>
      </c>
      <c r="R92" s="46">
        <f t="shared" si="199"/>
        <v>825.30000000000007</v>
      </c>
      <c r="S92" s="46">
        <v>450</v>
      </c>
      <c r="T92" s="72">
        <f t="shared" si="200"/>
        <v>11178.9</v>
      </c>
      <c r="U92" s="49">
        <f t="shared" si="201"/>
        <v>58.895890410958906</v>
      </c>
      <c r="V92" s="44">
        <f t="shared" si="202"/>
        <v>27.923287671232877</v>
      </c>
      <c r="W92" s="45">
        <f t="shared" si="203"/>
        <v>917</v>
      </c>
      <c r="X92" s="46">
        <f t="shared" si="204"/>
        <v>825.30000000000007</v>
      </c>
      <c r="Y92" s="46">
        <f t="shared" si="205"/>
        <v>9903.6</v>
      </c>
      <c r="Z92" s="46">
        <f t="shared" si="206"/>
        <v>825.30000000000007</v>
      </c>
      <c r="AA92" s="46">
        <v>450</v>
      </c>
      <c r="AB92" s="72">
        <f t="shared" si="207"/>
        <v>11178.9</v>
      </c>
      <c r="AC92" s="65">
        <f t="shared" si="208"/>
        <v>63.898630136986299</v>
      </c>
      <c r="AD92" s="44">
        <f t="shared" si="209"/>
        <v>32.926027397260277</v>
      </c>
      <c r="AE92" s="45">
        <f t="shared" si="210"/>
        <v>917</v>
      </c>
      <c r="AF92" s="46">
        <f t="shared" si="211"/>
        <v>825.30000000000007</v>
      </c>
      <c r="AG92" s="46">
        <f t="shared" si="212"/>
        <v>9903.6</v>
      </c>
      <c r="AH92" s="46">
        <f t="shared" si="213"/>
        <v>825.30000000000007</v>
      </c>
      <c r="AI92" s="46">
        <v>450</v>
      </c>
      <c r="AJ92" s="50">
        <f t="shared" si="214"/>
        <v>11178.9</v>
      </c>
      <c r="AK92" s="65">
        <f t="shared" si="215"/>
        <v>68.904109589041099</v>
      </c>
      <c r="AL92" s="44">
        <f t="shared" si="216"/>
        <v>37.93150684931507</v>
      </c>
      <c r="AM92" s="45">
        <f t="shared" si="217"/>
        <v>917</v>
      </c>
      <c r="AN92" s="46">
        <f t="shared" si="218"/>
        <v>825.30000000000007</v>
      </c>
      <c r="AO92" s="46">
        <f t="shared" si="219"/>
        <v>9903.6</v>
      </c>
      <c r="AP92" s="46">
        <f t="shared" si="220"/>
        <v>825.30000000000007</v>
      </c>
      <c r="AQ92" s="46">
        <v>450</v>
      </c>
      <c r="AR92" s="50">
        <f t="shared" si="221"/>
        <v>11178.9</v>
      </c>
    </row>
    <row r="93" spans="1:44" x14ac:dyDescent="0.25">
      <c r="A93" s="105">
        <v>1715814651</v>
      </c>
      <c r="B93" s="37" t="s">
        <v>88</v>
      </c>
      <c r="C93" s="37" t="s">
        <v>31</v>
      </c>
      <c r="D93" s="37" t="s">
        <v>83</v>
      </c>
      <c r="E93" s="38">
        <v>1312</v>
      </c>
      <c r="F93" s="38">
        <v>87.463333333333338</v>
      </c>
      <c r="G93" s="39">
        <v>30782</v>
      </c>
      <c r="H93" s="39">
        <v>40544</v>
      </c>
      <c r="I93" s="49">
        <f t="shared" si="190"/>
        <v>39.750684931506846</v>
      </c>
      <c r="J93" s="48">
        <f t="shared" si="191"/>
        <v>13.005479452054795</v>
      </c>
      <c r="K93" s="49">
        <f t="shared" si="192"/>
        <v>44.756164383561647</v>
      </c>
      <c r="L93" s="48">
        <f t="shared" si="193"/>
        <v>18.010958904109589</v>
      </c>
      <c r="M93" s="49">
        <f t="shared" si="194"/>
        <v>49.758904109589039</v>
      </c>
      <c r="N93" s="54">
        <f t="shared" si="195"/>
        <v>23.013698630136986</v>
      </c>
      <c r="O93" s="45">
        <f t="shared" si="196"/>
        <v>1312</v>
      </c>
      <c r="P93" s="46">
        <f t="shared" si="197"/>
        <v>1180.8</v>
      </c>
      <c r="Q93" s="46">
        <f t="shared" si="198"/>
        <v>14169.599999999999</v>
      </c>
      <c r="R93" s="46">
        <f t="shared" si="199"/>
        <v>1180.8</v>
      </c>
      <c r="S93" s="46">
        <v>450</v>
      </c>
      <c r="T93" s="72">
        <f t="shared" si="200"/>
        <v>15800.399999999998</v>
      </c>
      <c r="U93" s="49">
        <f t="shared" si="201"/>
        <v>54.761643835616439</v>
      </c>
      <c r="V93" s="44">
        <f t="shared" si="202"/>
        <v>28.016438356164382</v>
      </c>
      <c r="W93" s="45">
        <f t="shared" si="203"/>
        <v>1312</v>
      </c>
      <c r="X93" s="46">
        <f t="shared" si="204"/>
        <v>1180.8</v>
      </c>
      <c r="Y93" s="46">
        <f t="shared" si="205"/>
        <v>14169.599999999999</v>
      </c>
      <c r="Z93" s="46">
        <f t="shared" si="206"/>
        <v>1180.8</v>
      </c>
      <c r="AA93" s="46">
        <v>450</v>
      </c>
      <c r="AB93" s="72">
        <f t="shared" si="207"/>
        <v>15800.399999999998</v>
      </c>
      <c r="AC93" s="65">
        <f t="shared" si="208"/>
        <v>59.764383561643832</v>
      </c>
      <c r="AD93" s="44">
        <f t="shared" si="209"/>
        <v>33.019178082191779</v>
      </c>
      <c r="AE93" s="45">
        <f t="shared" si="210"/>
        <v>1312</v>
      </c>
      <c r="AF93" s="46">
        <f t="shared" si="211"/>
        <v>1180.8</v>
      </c>
      <c r="AG93" s="46">
        <f t="shared" si="212"/>
        <v>14169.599999999999</v>
      </c>
      <c r="AH93" s="46">
        <f t="shared" si="213"/>
        <v>1180.8</v>
      </c>
      <c r="AI93" s="46">
        <v>450</v>
      </c>
      <c r="AJ93" s="50">
        <f t="shared" si="214"/>
        <v>15800.399999999998</v>
      </c>
      <c r="AK93" s="65">
        <f t="shared" si="215"/>
        <v>64.769863013698625</v>
      </c>
      <c r="AL93" s="44">
        <f t="shared" si="216"/>
        <v>38.024657534246572</v>
      </c>
      <c r="AM93" s="45">
        <f t="shared" si="217"/>
        <v>1312</v>
      </c>
      <c r="AN93" s="46">
        <f t="shared" si="218"/>
        <v>1180.8</v>
      </c>
      <c r="AO93" s="46">
        <f t="shared" si="219"/>
        <v>14169.599999999999</v>
      </c>
      <c r="AP93" s="46">
        <f t="shared" si="220"/>
        <v>1180.8</v>
      </c>
      <c r="AQ93" s="46">
        <v>450</v>
      </c>
      <c r="AR93" s="50">
        <f t="shared" si="221"/>
        <v>15800.399999999998</v>
      </c>
    </row>
    <row r="94" spans="1:44" x14ac:dyDescent="0.25">
      <c r="A94" s="105">
        <v>1715708903</v>
      </c>
      <c r="B94" s="37" t="s">
        <v>89</v>
      </c>
      <c r="C94" s="37" t="s">
        <v>30</v>
      </c>
      <c r="D94" s="37" t="s">
        <v>83</v>
      </c>
      <c r="E94" s="38">
        <v>1312</v>
      </c>
      <c r="F94" s="38">
        <v>150.33333333333334</v>
      </c>
      <c r="G94" s="39">
        <v>29607</v>
      </c>
      <c r="H94" s="39">
        <v>40940</v>
      </c>
      <c r="I94" s="49">
        <f t="shared" si="190"/>
        <v>42.969863013698628</v>
      </c>
      <c r="J94" s="48">
        <f t="shared" si="191"/>
        <v>11.920547945205479</v>
      </c>
      <c r="K94" s="49">
        <f t="shared" si="192"/>
        <v>47.975342465753428</v>
      </c>
      <c r="L94" s="48">
        <f t="shared" si="193"/>
        <v>16.926027397260274</v>
      </c>
      <c r="M94" s="49">
        <f t="shared" si="194"/>
        <v>52.978082191780821</v>
      </c>
      <c r="N94" s="54">
        <f t="shared" si="195"/>
        <v>21.92876712328767</v>
      </c>
      <c r="O94" s="45">
        <f t="shared" si="196"/>
        <v>1312</v>
      </c>
      <c r="P94" s="46">
        <f t="shared" si="197"/>
        <v>1180.8</v>
      </c>
      <c r="Q94" s="46">
        <f t="shared" si="198"/>
        <v>14169.599999999999</v>
      </c>
      <c r="R94" s="46">
        <f t="shared" si="199"/>
        <v>1180.8</v>
      </c>
      <c r="S94" s="46">
        <v>450</v>
      </c>
      <c r="T94" s="72">
        <f t="shared" si="200"/>
        <v>15800.399999999998</v>
      </c>
      <c r="U94" s="49">
        <f t="shared" si="201"/>
        <v>57.980821917808221</v>
      </c>
      <c r="V94" s="44">
        <f t="shared" si="202"/>
        <v>26.931506849315067</v>
      </c>
      <c r="W94" s="45">
        <f t="shared" si="203"/>
        <v>1312</v>
      </c>
      <c r="X94" s="46">
        <f t="shared" si="204"/>
        <v>1180.8</v>
      </c>
      <c r="Y94" s="46">
        <f t="shared" si="205"/>
        <v>14169.599999999999</v>
      </c>
      <c r="Z94" s="46">
        <f t="shared" si="206"/>
        <v>1180.8</v>
      </c>
      <c r="AA94" s="46">
        <v>450</v>
      </c>
      <c r="AB94" s="72">
        <f t="shared" si="207"/>
        <v>15800.399999999998</v>
      </c>
      <c r="AC94" s="65">
        <f t="shared" si="208"/>
        <v>62.983561643835614</v>
      </c>
      <c r="AD94" s="44">
        <f t="shared" si="209"/>
        <v>31.934246575342467</v>
      </c>
      <c r="AE94" s="45">
        <f t="shared" si="210"/>
        <v>1312</v>
      </c>
      <c r="AF94" s="46">
        <f t="shared" si="211"/>
        <v>1180.8</v>
      </c>
      <c r="AG94" s="46">
        <f t="shared" si="212"/>
        <v>14169.599999999999</v>
      </c>
      <c r="AH94" s="46">
        <f t="shared" si="213"/>
        <v>1180.8</v>
      </c>
      <c r="AI94" s="46">
        <v>450</v>
      </c>
      <c r="AJ94" s="50">
        <f t="shared" si="214"/>
        <v>15800.399999999998</v>
      </c>
      <c r="AK94" s="65">
        <f t="shared" si="215"/>
        <v>67.989041095890414</v>
      </c>
      <c r="AL94" s="44">
        <f t="shared" si="216"/>
        <v>36.939726027397263</v>
      </c>
      <c r="AM94" s="45">
        <f t="shared" si="217"/>
        <v>1312</v>
      </c>
      <c r="AN94" s="46">
        <f t="shared" si="218"/>
        <v>1180.8</v>
      </c>
      <c r="AO94" s="46">
        <f t="shared" si="219"/>
        <v>14169.599999999999</v>
      </c>
      <c r="AP94" s="46">
        <f t="shared" si="220"/>
        <v>1180.8</v>
      </c>
      <c r="AQ94" s="46">
        <v>450</v>
      </c>
      <c r="AR94" s="50">
        <f t="shared" si="221"/>
        <v>15800.399999999998</v>
      </c>
    </row>
    <row r="95" spans="1:44" x14ac:dyDescent="0.25">
      <c r="A95" s="105">
        <v>1721434221</v>
      </c>
      <c r="B95" s="37" t="s">
        <v>90</v>
      </c>
      <c r="C95" s="37" t="s">
        <v>30</v>
      </c>
      <c r="D95" s="37" t="s">
        <v>83</v>
      </c>
      <c r="E95" s="38">
        <v>1761</v>
      </c>
      <c r="F95" s="38">
        <v>961.12000000000012</v>
      </c>
      <c r="G95" s="39">
        <v>31561</v>
      </c>
      <c r="H95" s="39">
        <v>41306</v>
      </c>
      <c r="I95" s="49">
        <f t="shared" si="190"/>
        <v>37.61643835616438</v>
      </c>
      <c r="J95" s="48">
        <f t="shared" si="191"/>
        <v>10.917808219178083</v>
      </c>
      <c r="K95" s="49">
        <f t="shared" si="192"/>
        <v>42.62191780821918</v>
      </c>
      <c r="L95" s="48">
        <f t="shared" si="193"/>
        <v>15.923287671232877</v>
      </c>
      <c r="M95" s="49">
        <f t="shared" si="194"/>
        <v>47.624657534246573</v>
      </c>
      <c r="N95" s="54">
        <f t="shared" si="195"/>
        <v>20.926027397260274</v>
      </c>
      <c r="O95" s="45">
        <f t="shared" si="196"/>
        <v>1761</v>
      </c>
      <c r="P95" s="46">
        <f t="shared" si="197"/>
        <v>1584.9</v>
      </c>
      <c r="Q95" s="46">
        <f t="shared" si="198"/>
        <v>19018.800000000003</v>
      </c>
      <c r="R95" s="46">
        <f t="shared" si="199"/>
        <v>1584.9</v>
      </c>
      <c r="S95" s="46">
        <v>450</v>
      </c>
      <c r="T95" s="72">
        <f t="shared" si="200"/>
        <v>21053.700000000004</v>
      </c>
      <c r="U95" s="49">
        <f t="shared" si="201"/>
        <v>52.627397260273973</v>
      </c>
      <c r="V95" s="44">
        <f t="shared" si="202"/>
        <v>25.92876712328767</v>
      </c>
      <c r="W95" s="45">
        <f t="shared" si="203"/>
        <v>1761</v>
      </c>
      <c r="X95" s="46">
        <f t="shared" si="204"/>
        <v>1584.9</v>
      </c>
      <c r="Y95" s="46">
        <f t="shared" si="205"/>
        <v>19018.800000000003</v>
      </c>
      <c r="Z95" s="46">
        <f t="shared" si="206"/>
        <v>1584.9</v>
      </c>
      <c r="AA95" s="46">
        <v>450</v>
      </c>
      <c r="AB95" s="72">
        <f t="shared" si="207"/>
        <v>21053.700000000004</v>
      </c>
      <c r="AC95" s="65">
        <f t="shared" si="208"/>
        <v>57.630136986301373</v>
      </c>
      <c r="AD95" s="44">
        <f t="shared" si="209"/>
        <v>30.931506849315067</v>
      </c>
      <c r="AE95" s="45">
        <f t="shared" si="210"/>
        <v>1761</v>
      </c>
      <c r="AF95" s="46">
        <f t="shared" si="211"/>
        <v>1584.9</v>
      </c>
      <c r="AG95" s="46">
        <f t="shared" si="212"/>
        <v>19018.800000000003</v>
      </c>
      <c r="AH95" s="46">
        <f t="shared" si="213"/>
        <v>1584.9</v>
      </c>
      <c r="AI95" s="46">
        <v>450</v>
      </c>
      <c r="AJ95" s="50">
        <f t="shared" si="214"/>
        <v>21053.700000000004</v>
      </c>
      <c r="AK95" s="65">
        <f t="shared" si="215"/>
        <v>62.635616438356166</v>
      </c>
      <c r="AL95" s="44">
        <f t="shared" si="216"/>
        <v>35.936986301369863</v>
      </c>
      <c r="AM95" s="45">
        <f t="shared" si="217"/>
        <v>1761</v>
      </c>
      <c r="AN95" s="46">
        <f t="shared" si="218"/>
        <v>1584.9</v>
      </c>
      <c r="AO95" s="46">
        <f t="shared" si="219"/>
        <v>19018.800000000003</v>
      </c>
      <c r="AP95" s="46">
        <f t="shared" si="220"/>
        <v>1584.9</v>
      </c>
      <c r="AQ95" s="46">
        <v>450</v>
      </c>
      <c r="AR95" s="50">
        <f t="shared" si="221"/>
        <v>21053.700000000004</v>
      </c>
    </row>
    <row r="96" spans="1:44" x14ac:dyDescent="0.25">
      <c r="A96" s="105">
        <v>1710696566</v>
      </c>
      <c r="B96" s="37" t="s">
        <v>91</v>
      </c>
      <c r="C96" s="37" t="s">
        <v>30</v>
      </c>
      <c r="D96" s="37" t="s">
        <v>83</v>
      </c>
      <c r="E96" s="38">
        <v>1001</v>
      </c>
      <c r="F96" s="38">
        <v>343.57260416666668</v>
      </c>
      <c r="G96" s="39">
        <v>25428</v>
      </c>
      <c r="H96" s="39">
        <v>40924</v>
      </c>
      <c r="I96" s="49">
        <f t="shared" si="190"/>
        <v>54.419178082191777</v>
      </c>
      <c r="J96" s="48">
        <f t="shared" si="191"/>
        <v>11.964383561643835</v>
      </c>
      <c r="K96" s="49">
        <f t="shared" si="192"/>
        <v>59.424657534246577</v>
      </c>
      <c r="L96" s="48">
        <f t="shared" si="193"/>
        <v>16.969863013698632</v>
      </c>
      <c r="M96" s="49">
        <f t="shared" si="194"/>
        <v>64.427397260273978</v>
      </c>
      <c r="N96" s="54">
        <f t="shared" si="195"/>
        <v>21.972602739726028</v>
      </c>
      <c r="O96" s="45">
        <f t="shared" si="196"/>
        <v>1001</v>
      </c>
      <c r="P96" s="46">
        <f t="shared" si="197"/>
        <v>900.9</v>
      </c>
      <c r="Q96" s="46">
        <f t="shared" si="198"/>
        <v>10810.8</v>
      </c>
      <c r="R96" s="46">
        <f t="shared" si="199"/>
        <v>900.9</v>
      </c>
      <c r="S96" s="46">
        <v>450</v>
      </c>
      <c r="T96" s="72">
        <f t="shared" si="200"/>
        <v>12161.699999999999</v>
      </c>
      <c r="U96" s="49">
        <f t="shared" si="201"/>
        <v>69.430136986301363</v>
      </c>
      <c r="V96" s="44">
        <f t="shared" si="202"/>
        <v>26.975342465753425</v>
      </c>
      <c r="W96" s="45">
        <f t="shared" si="203"/>
        <v>1001</v>
      </c>
      <c r="X96" s="46">
        <f t="shared" si="204"/>
        <v>900.9</v>
      </c>
      <c r="Y96" s="46">
        <f t="shared" si="205"/>
        <v>10810.8</v>
      </c>
      <c r="Z96" s="46">
        <f t="shared" si="206"/>
        <v>900.9</v>
      </c>
      <c r="AA96" s="46">
        <v>450</v>
      </c>
      <c r="AB96" s="72">
        <f t="shared" si="207"/>
        <v>12161.699999999999</v>
      </c>
      <c r="AC96" s="65">
        <f t="shared" si="208"/>
        <v>74.432876712328763</v>
      </c>
      <c r="AD96" s="44">
        <f t="shared" si="209"/>
        <v>31.978082191780821</v>
      </c>
      <c r="AE96" s="45">
        <f t="shared" si="210"/>
        <v>1001</v>
      </c>
      <c r="AF96" s="46">
        <f t="shared" si="211"/>
        <v>900.9</v>
      </c>
      <c r="AG96" s="46">
        <f t="shared" si="212"/>
        <v>10810.8</v>
      </c>
      <c r="AH96" s="46">
        <f t="shared" si="213"/>
        <v>900.9</v>
      </c>
      <c r="AI96" s="46">
        <v>450</v>
      </c>
      <c r="AJ96" s="50">
        <f t="shared" si="214"/>
        <v>12161.699999999999</v>
      </c>
      <c r="AK96" s="65">
        <f t="shared" si="215"/>
        <v>79.438356164383563</v>
      </c>
      <c r="AL96" s="44">
        <f t="shared" si="216"/>
        <v>36.983561643835614</v>
      </c>
      <c r="AM96" s="45">
        <f t="shared" si="217"/>
        <v>1001</v>
      </c>
      <c r="AN96" s="46">
        <f t="shared" si="218"/>
        <v>900.9</v>
      </c>
      <c r="AO96" s="46">
        <f t="shared" si="219"/>
        <v>10810.8</v>
      </c>
      <c r="AP96" s="46">
        <f t="shared" si="220"/>
        <v>900.9</v>
      </c>
      <c r="AQ96" s="46">
        <v>450</v>
      </c>
      <c r="AR96" s="50">
        <f t="shared" si="221"/>
        <v>12161.699999999999</v>
      </c>
    </row>
    <row r="97" spans="1:44" x14ac:dyDescent="0.25">
      <c r="A97" s="105">
        <v>1712590916</v>
      </c>
      <c r="B97" s="37" t="s">
        <v>92</v>
      </c>
      <c r="C97" s="37" t="s">
        <v>30</v>
      </c>
      <c r="D97" s="37" t="s">
        <v>83</v>
      </c>
      <c r="E97" s="38">
        <v>1312</v>
      </c>
      <c r="F97" s="38">
        <v>261.85333333333335</v>
      </c>
      <c r="G97" s="39">
        <v>29892</v>
      </c>
      <c r="H97" s="39">
        <v>40299</v>
      </c>
      <c r="I97" s="49">
        <f t="shared" si="190"/>
        <v>42.18904109589041</v>
      </c>
      <c r="J97" s="48">
        <f t="shared" si="191"/>
        <v>13.676712328767124</v>
      </c>
      <c r="K97" s="49">
        <f t="shared" si="192"/>
        <v>47.194520547945203</v>
      </c>
      <c r="L97" s="48">
        <f t="shared" si="193"/>
        <v>18.682191780821917</v>
      </c>
      <c r="M97" s="49">
        <f t="shared" si="194"/>
        <v>52.197260273972603</v>
      </c>
      <c r="N97" s="54">
        <f t="shared" si="195"/>
        <v>23.684931506849313</v>
      </c>
      <c r="O97" s="45">
        <f t="shared" si="196"/>
        <v>1312</v>
      </c>
      <c r="P97" s="46">
        <f t="shared" si="197"/>
        <v>1180.8</v>
      </c>
      <c r="Q97" s="46">
        <f t="shared" si="198"/>
        <v>14169.599999999999</v>
      </c>
      <c r="R97" s="46">
        <f t="shared" si="199"/>
        <v>1180.8</v>
      </c>
      <c r="S97" s="46">
        <v>450</v>
      </c>
      <c r="T97" s="72">
        <f t="shared" si="200"/>
        <v>15800.399999999998</v>
      </c>
      <c r="U97" s="49">
        <f t="shared" si="201"/>
        <v>57.2</v>
      </c>
      <c r="V97" s="44">
        <f t="shared" si="202"/>
        <v>28.687671232876713</v>
      </c>
      <c r="W97" s="45">
        <f t="shared" si="203"/>
        <v>1312</v>
      </c>
      <c r="X97" s="46">
        <f t="shared" si="204"/>
        <v>1180.8</v>
      </c>
      <c r="Y97" s="46">
        <f t="shared" si="205"/>
        <v>14169.599999999999</v>
      </c>
      <c r="Z97" s="46">
        <f t="shared" si="206"/>
        <v>1180.8</v>
      </c>
      <c r="AA97" s="46">
        <v>450</v>
      </c>
      <c r="AB97" s="72">
        <f t="shared" si="207"/>
        <v>15800.399999999998</v>
      </c>
      <c r="AC97" s="65">
        <f t="shared" si="208"/>
        <v>62.202739726027396</v>
      </c>
      <c r="AD97" s="44">
        <f t="shared" si="209"/>
        <v>33.69041095890411</v>
      </c>
      <c r="AE97" s="45">
        <f t="shared" si="210"/>
        <v>1312</v>
      </c>
      <c r="AF97" s="46">
        <f t="shared" si="211"/>
        <v>1180.8</v>
      </c>
      <c r="AG97" s="46">
        <f t="shared" si="212"/>
        <v>14169.599999999999</v>
      </c>
      <c r="AH97" s="46">
        <f t="shared" si="213"/>
        <v>1180.8</v>
      </c>
      <c r="AI97" s="46">
        <v>450</v>
      </c>
      <c r="AJ97" s="50">
        <f t="shared" si="214"/>
        <v>15800.399999999998</v>
      </c>
      <c r="AK97" s="65">
        <f t="shared" si="215"/>
        <v>67.208219178082189</v>
      </c>
      <c r="AL97" s="44">
        <f t="shared" si="216"/>
        <v>38.695890410958903</v>
      </c>
      <c r="AM97" s="45">
        <f t="shared" si="217"/>
        <v>1312</v>
      </c>
      <c r="AN97" s="46">
        <f t="shared" si="218"/>
        <v>1180.8</v>
      </c>
      <c r="AO97" s="46">
        <f t="shared" si="219"/>
        <v>14169.599999999999</v>
      </c>
      <c r="AP97" s="46">
        <f t="shared" si="220"/>
        <v>1180.8</v>
      </c>
      <c r="AQ97" s="46">
        <v>450</v>
      </c>
      <c r="AR97" s="50">
        <f t="shared" si="221"/>
        <v>15800.399999999998</v>
      </c>
    </row>
    <row r="98" spans="1:44" x14ac:dyDescent="0.25">
      <c r="A98" s="105">
        <v>1710646736</v>
      </c>
      <c r="B98" s="37" t="s">
        <v>93</v>
      </c>
      <c r="C98" s="37" t="s">
        <v>30</v>
      </c>
      <c r="D98" s="37" t="s">
        <v>83</v>
      </c>
      <c r="E98" s="38">
        <v>1612</v>
      </c>
      <c r="F98" s="38">
        <v>251.88</v>
      </c>
      <c r="G98" s="39">
        <v>25310</v>
      </c>
      <c r="H98" s="39">
        <v>40299</v>
      </c>
      <c r="I98" s="49">
        <f t="shared" si="190"/>
        <v>54.742465753424661</v>
      </c>
      <c r="J98" s="48">
        <f t="shared" si="191"/>
        <v>13.676712328767124</v>
      </c>
      <c r="K98" s="49">
        <f t="shared" si="192"/>
        <v>59.747945205479454</v>
      </c>
      <c r="L98" s="48">
        <f t="shared" si="193"/>
        <v>18.682191780821917</v>
      </c>
      <c r="M98" s="49">
        <f t="shared" si="194"/>
        <v>64.750684931506854</v>
      </c>
      <c r="N98" s="54">
        <f t="shared" si="195"/>
        <v>23.684931506849313</v>
      </c>
      <c r="O98" s="45">
        <f t="shared" si="196"/>
        <v>1612</v>
      </c>
      <c r="P98" s="46">
        <f t="shared" si="197"/>
        <v>1450.8</v>
      </c>
      <c r="Q98" s="46">
        <f t="shared" si="198"/>
        <v>17409.599999999999</v>
      </c>
      <c r="R98" s="46">
        <f t="shared" si="199"/>
        <v>1450.8</v>
      </c>
      <c r="S98" s="46">
        <v>450</v>
      </c>
      <c r="T98" s="72">
        <f t="shared" si="200"/>
        <v>19310.399999999998</v>
      </c>
      <c r="U98" s="49">
        <f t="shared" si="201"/>
        <v>69.753424657534254</v>
      </c>
      <c r="V98" s="44">
        <f t="shared" si="202"/>
        <v>28.687671232876713</v>
      </c>
      <c r="W98" s="45">
        <f t="shared" si="203"/>
        <v>1612</v>
      </c>
      <c r="X98" s="46">
        <f t="shared" si="204"/>
        <v>1450.8</v>
      </c>
      <c r="Y98" s="46">
        <f t="shared" si="205"/>
        <v>17409.599999999999</v>
      </c>
      <c r="Z98" s="46">
        <f t="shared" si="206"/>
        <v>1450.8</v>
      </c>
      <c r="AA98" s="46">
        <v>450</v>
      </c>
      <c r="AB98" s="72">
        <f t="shared" si="207"/>
        <v>19310.399999999998</v>
      </c>
      <c r="AC98" s="65">
        <f t="shared" si="208"/>
        <v>74.756164383561639</v>
      </c>
      <c r="AD98" s="44">
        <f t="shared" si="209"/>
        <v>33.69041095890411</v>
      </c>
      <c r="AE98" s="45">
        <f t="shared" si="210"/>
        <v>1612</v>
      </c>
      <c r="AF98" s="46">
        <f t="shared" si="211"/>
        <v>1450.8</v>
      </c>
      <c r="AG98" s="46">
        <f t="shared" si="212"/>
        <v>17409.599999999999</v>
      </c>
      <c r="AH98" s="46">
        <f t="shared" si="213"/>
        <v>1450.8</v>
      </c>
      <c r="AI98" s="46">
        <v>450</v>
      </c>
      <c r="AJ98" s="50">
        <f t="shared" si="214"/>
        <v>19310.399999999998</v>
      </c>
      <c r="AK98" s="65">
        <f t="shared" si="215"/>
        <v>79.761643835616439</v>
      </c>
      <c r="AL98" s="44">
        <f t="shared" si="216"/>
        <v>38.695890410958903</v>
      </c>
      <c r="AM98" s="45">
        <f t="shared" si="217"/>
        <v>1612</v>
      </c>
      <c r="AN98" s="46">
        <f t="shared" si="218"/>
        <v>1450.8</v>
      </c>
      <c r="AO98" s="46">
        <f t="shared" si="219"/>
        <v>17409.599999999999</v>
      </c>
      <c r="AP98" s="46">
        <f t="shared" si="220"/>
        <v>1450.8</v>
      </c>
      <c r="AQ98" s="46">
        <v>450</v>
      </c>
      <c r="AR98" s="50">
        <f t="shared" si="221"/>
        <v>19310.399999999998</v>
      </c>
    </row>
    <row r="99" spans="1:44" x14ac:dyDescent="0.25">
      <c r="A99" s="105">
        <v>1718233412</v>
      </c>
      <c r="B99" s="37" t="s">
        <v>94</v>
      </c>
      <c r="C99" s="37" t="s">
        <v>30</v>
      </c>
      <c r="D99" s="37" t="s">
        <v>83</v>
      </c>
      <c r="E99" s="38">
        <v>722</v>
      </c>
      <c r="F99" s="38">
        <v>0</v>
      </c>
      <c r="G99" s="39">
        <v>30312</v>
      </c>
      <c r="H99" s="39">
        <v>41312</v>
      </c>
      <c r="I99" s="49">
        <f t="shared" si="190"/>
        <v>41.038356164383565</v>
      </c>
      <c r="J99" s="48">
        <f t="shared" si="191"/>
        <v>10.901369863013699</v>
      </c>
      <c r="K99" s="49">
        <f t="shared" si="192"/>
        <v>46.043835616438358</v>
      </c>
      <c r="L99" s="48">
        <f t="shared" si="193"/>
        <v>15.906849315068493</v>
      </c>
      <c r="M99" s="49">
        <f t="shared" si="194"/>
        <v>51.046575342465751</v>
      </c>
      <c r="N99" s="54">
        <f t="shared" si="195"/>
        <v>20.909589041095892</v>
      </c>
      <c r="O99" s="45">
        <f t="shared" si="196"/>
        <v>722</v>
      </c>
      <c r="P99" s="46">
        <f t="shared" si="197"/>
        <v>649.80000000000007</v>
      </c>
      <c r="Q99" s="46">
        <f t="shared" si="198"/>
        <v>7797.6</v>
      </c>
      <c r="R99" s="46">
        <f t="shared" si="199"/>
        <v>649.80000000000007</v>
      </c>
      <c r="S99" s="46">
        <v>450</v>
      </c>
      <c r="T99" s="72">
        <f t="shared" si="200"/>
        <v>8897.4</v>
      </c>
      <c r="U99" s="49">
        <f t="shared" si="201"/>
        <v>56.049315068493151</v>
      </c>
      <c r="V99" s="44">
        <f t="shared" si="202"/>
        <v>25.912328767123288</v>
      </c>
      <c r="W99" s="45">
        <f t="shared" si="203"/>
        <v>722</v>
      </c>
      <c r="X99" s="46">
        <f t="shared" si="204"/>
        <v>649.80000000000007</v>
      </c>
      <c r="Y99" s="46">
        <f t="shared" si="205"/>
        <v>7797.6</v>
      </c>
      <c r="Z99" s="46">
        <f t="shared" si="206"/>
        <v>649.80000000000007</v>
      </c>
      <c r="AA99" s="46">
        <v>450</v>
      </c>
      <c r="AB99" s="72">
        <f t="shared" si="207"/>
        <v>8897.4</v>
      </c>
      <c r="AC99" s="65">
        <f t="shared" si="208"/>
        <v>61.052054794520551</v>
      </c>
      <c r="AD99" s="44">
        <f t="shared" si="209"/>
        <v>30.915068493150685</v>
      </c>
      <c r="AE99" s="45">
        <f t="shared" si="210"/>
        <v>722</v>
      </c>
      <c r="AF99" s="46">
        <f t="shared" si="211"/>
        <v>649.80000000000007</v>
      </c>
      <c r="AG99" s="46">
        <f t="shared" si="212"/>
        <v>7797.6</v>
      </c>
      <c r="AH99" s="46">
        <f t="shared" si="213"/>
        <v>649.80000000000007</v>
      </c>
      <c r="AI99" s="46">
        <v>450</v>
      </c>
      <c r="AJ99" s="50">
        <f t="shared" si="214"/>
        <v>8897.4</v>
      </c>
      <c r="AK99" s="65">
        <f t="shared" si="215"/>
        <v>66.057534246575344</v>
      </c>
      <c r="AL99" s="44">
        <f t="shared" si="216"/>
        <v>35.920547945205477</v>
      </c>
      <c r="AM99" s="45">
        <f t="shared" si="217"/>
        <v>722</v>
      </c>
      <c r="AN99" s="46">
        <f t="shared" si="218"/>
        <v>649.80000000000007</v>
      </c>
      <c r="AO99" s="46">
        <f t="shared" si="219"/>
        <v>7797.6</v>
      </c>
      <c r="AP99" s="46">
        <f t="shared" si="220"/>
        <v>649.80000000000007</v>
      </c>
      <c r="AQ99" s="46">
        <v>450</v>
      </c>
      <c r="AR99" s="50">
        <f t="shared" si="221"/>
        <v>8897.4</v>
      </c>
    </row>
    <row r="100" spans="1:44" x14ac:dyDescent="0.25">
      <c r="A100" s="105">
        <v>1712485265</v>
      </c>
      <c r="B100" s="37" t="s">
        <v>95</v>
      </c>
      <c r="C100" s="37" t="s">
        <v>30</v>
      </c>
      <c r="D100" s="37" t="s">
        <v>83</v>
      </c>
      <c r="E100" s="38">
        <v>1612</v>
      </c>
      <c r="F100" s="38">
        <v>214.93</v>
      </c>
      <c r="G100" s="39">
        <v>29366</v>
      </c>
      <c r="H100" s="39">
        <v>40299</v>
      </c>
      <c r="I100" s="49">
        <f t="shared" si="190"/>
        <v>43.630136986301373</v>
      </c>
      <c r="J100" s="48">
        <f t="shared" si="191"/>
        <v>13.676712328767124</v>
      </c>
      <c r="K100" s="49">
        <f t="shared" si="192"/>
        <v>48.635616438356166</v>
      </c>
      <c r="L100" s="48">
        <f t="shared" si="193"/>
        <v>18.682191780821917</v>
      </c>
      <c r="M100" s="49">
        <f t="shared" si="194"/>
        <v>53.638356164383559</v>
      </c>
      <c r="N100" s="54">
        <f t="shared" si="195"/>
        <v>23.684931506849313</v>
      </c>
      <c r="O100" s="45">
        <f t="shared" si="196"/>
        <v>1612</v>
      </c>
      <c r="P100" s="46">
        <f t="shared" si="197"/>
        <v>1450.8</v>
      </c>
      <c r="Q100" s="46">
        <f t="shared" si="198"/>
        <v>17409.599999999999</v>
      </c>
      <c r="R100" s="46">
        <f t="shared" si="199"/>
        <v>1450.8</v>
      </c>
      <c r="S100" s="46">
        <v>450</v>
      </c>
      <c r="T100" s="72">
        <f t="shared" si="200"/>
        <v>19310.399999999998</v>
      </c>
      <c r="U100" s="49">
        <f t="shared" si="201"/>
        <v>58.641095890410959</v>
      </c>
      <c r="V100" s="44">
        <f t="shared" si="202"/>
        <v>28.687671232876713</v>
      </c>
      <c r="W100" s="45">
        <f t="shared" si="203"/>
        <v>1612</v>
      </c>
      <c r="X100" s="46">
        <f t="shared" si="204"/>
        <v>1450.8</v>
      </c>
      <c r="Y100" s="46">
        <f t="shared" si="205"/>
        <v>17409.599999999999</v>
      </c>
      <c r="Z100" s="46">
        <f t="shared" si="206"/>
        <v>1450.8</v>
      </c>
      <c r="AA100" s="46">
        <v>450</v>
      </c>
      <c r="AB100" s="72">
        <f t="shared" si="207"/>
        <v>19310.399999999998</v>
      </c>
      <c r="AC100" s="65">
        <f t="shared" si="208"/>
        <v>63.643835616438359</v>
      </c>
      <c r="AD100" s="44">
        <f t="shared" si="209"/>
        <v>33.69041095890411</v>
      </c>
      <c r="AE100" s="45">
        <f t="shared" si="210"/>
        <v>1612</v>
      </c>
      <c r="AF100" s="46">
        <f t="shared" si="211"/>
        <v>1450.8</v>
      </c>
      <c r="AG100" s="46">
        <f t="shared" si="212"/>
        <v>17409.599999999999</v>
      </c>
      <c r="AH100" s="46">
        <f t="shared" si="213"/>
        <v>1450.8</v>
      </c>
      <c r="AI100" s="46">
        <v>450</v>
      </c>
      <c r="AJ100" s="50">
        <f t="shared" si="214"/>
        <v>19310.399999999998</v>
      </c>
      <c r="AK100" s="65">
        <f t="shared" si="215"/>
        <v>68.649315068493152</v>
      </c>
      <c r="AL100" s="44">
        <f t="shared" si="216"/>
        <v>38.695890410958903</v>
      </c>
      <c r="AM100" s="45">
        <f t="shared" si="217"/>
        <v>1612</v>
      </c>
      <c r="AN100" s="46">
        <f t="shared" si="218"/>
        <v>1450.8</v>
      </c>
      <c r="AO100" s="46">
        <f t="shared" si="219"/>
        <v>17409.599999999999</v>
      </c>
      <c r="AP100" s="46">
        <f t="shared" si="220"/>
        <v>1450.8</v>
      </c>
      <c r="AQ100" s="46">
        <v>450</v>
      </c>
      <c r="AR100" s="50">
        <f t="shared" si="221"/>
        <v>19310.399999999998</v>
      </c>
    </row>
    <row r="101" spans="1:44" x14ac:dyDescent="0.25">
      <c r="A101" s="105">
        <v>919429555</v>
      </c>
      <c r="B101" s="37" t="s">
        <v>96</v>
      </c>
      <c r="C101" s="37" t="s">
        <v>30</v>
      </c>
      <c r="D101" s="37" t="s">
        <v>83</v>
      </c>
      <c r="E101" s="38">
        <v>2134</v>
      </c>
      <c r="F101" s="38">
        <v>545.73</v>
      </c>
      <c r="G101" s="39">
        <v>28952</v>
      </c>
      <c r="H101" s="39">
        <v>40299</v>
      </c>
      <c r="I101" s="49">
        <f t="shared" si="190"/>
        <v>44.764383561643832</v>
      </c>
      <c r="J101" s="48">
        <f t="shared" si="191"/>
        <v>13.676712328767124</v>
      </c>
      <c r="K101" s="49">
        <f t="shared" si="192"/>
        <v>49.769863013698632</v>
      </c>
      <c r="L101" s="48">
        <f t="shared" si="193"/>
        <v>18.682191780821917</v>
      </c>
      <c r="M101" s="49">
        <f t="shared" si="194"/>
        <v>54.772602739726025</v>
      </c>
      <c r="N101" s="54">
        <f t="shared" si="195"/>
        <v>23.684931506849313</v>
      </c>
      <c r="O101" s="45">
        <f t="shared" si="196"/>
        <v>2134</v>
      </c>
      <c r="P101" s="46">
        <f t="shared" si="197"/>
        <v>1920.6000000000001</v>
      </c>
      <c r="Q101" s="46">
        <f t="shared" si="198"/>
        <v>23047.200000000001</v>
      </c>
      <c r="R101" s="46">
        <f t="shared" si="199"/>
        <v>1920.6000000000001</v>
      </c>
      <c r="S101" s="46">
        <v>450</v>
      </c>
      <c r="T101" s="72">
        <f t="shared" si="200"/>
        <v>25417.8</v>
      </c>
      <c r="U101" s="49">
        <f t="shared" si="201"/>
        <v>59.775342465753425</v>
      </c>
      <c r="V101" s="44">
        <f t="shared" si="202"/>
        <v>28.687671232876713</v>
      </c>
      <c r="W101" s="45">
        <f t="shared" si="203"/>
        <v>2134</v>
      </c>
      <c r="X101" s="46">
        <f t="shared" si="204"/>
        <v>1920.6000000000001</v>
      </c>
      <c r="Y101" s="46">
        <f t="shared" si="205"/>
        <v>23047.200000000001</v>
      </c>
      <c r="Z101" s="46">
        <f t="shared" si="206"/>
        <v>1920.6000000000001</v>
      </c>
      <c r="AA101" s="46">
        <v>450</v>
      </c>
      <c r="AB101" s="72">
        <f t="shared" si="207"/>
        <v>25417.8</v>
      </c>
      <c r="AC101" s="65">
        <f t="shared" si="208"/>
        <v>64.778082191780825</v>
      </c>
      <c r="AD101" s="44">
        <f t="shared" si="209"/>
        <v>33.69041095890411</v>
      </c>
      <c r="AE101" s="45">
        <f t="shared" si="210"/>
        <v>2134</v>
      </c>
      <c r="AF101" s="46">
        <f t="shared" si="211"/>
        <v>1920.6000000000001</v>
      </c>
      <c r="AG101" s="46">
        <f t="shared" si="212"/>
        <v>23047.200000000001</v>
      </c>
      <c r="AH101" s="46">
        <f t="shared" si="213"/>
        <v>1920.6000000000001</v>
      </c>
      <c r="AI101" s="46">
        <v>450</v>
      </c>
      <c r="AJ101" s="50">
        <f t="shared" si="214"/>
        <v>25417.8</v>
      </c>
      <c r="AK101" s="65">
        <f t="shared" si="215"/>
        <v>69.783561643835611</v>
      </c>
      <c r="AL101" s="44">
        <f t="shared" si="216"/>
        <v>38.695890410958903</v>
      </c>
      <c r="AM101" s="45">
        <f t="shared" si="217"/>
        <v>2134</v>
      </c>
      <c r="AN101" s="46">
        <f t="shared" si="218"/>
        <v>1920.6000000000001</v>
      </c>
      <c r="AO101" s="46">
        <f t="shared" si="219"/>
        <v>23047.200000000001</v>
      </c>
      <c r="AP101" s="46">
        <f t="shared" si="220"/>
        <v>1920.6000000000001</v>
      </c>
      <c r="AQ101" s="46">
        <v>450</v>
      </c>
      <c r="AR101" s="50">
        <f t="shared" si="221"/>
        <v>25417.8</v>
      </c>
    </row>
    <row r="102" spans="1:44" ht="13.5" thickBot="1" x14ac:dyDescent="0.3">
      <c r="A102" s="89"/>
      <c r="B102" s="89"/>
      <c r="C102" s="89"/>
      <c r="D102" s="89"/>
      <c r="E102" s="89"/>
      <c r="F102" s="89"/>
      <c r="G102" s="89"/>
      <c r="H102" s="89"/>
      <c r="I102" s="89"/>
      <c r="J102" s="89"/>
      <c r="K102" s="89"/>
      <c r="L102" s="89"/>
      <c r="M102" s="89"/>
      <c r="N102" s="89"/>
      <c r="O102" s="90"/>
      <c r="P102" s="91"/>
      <c r="Q102" s="91"/>
      <c r="R102" s="91"/>
      <c r="S102" s="91"/>
      <c r="T102" s="91">
        <f>SUM(T88:T101)</f>
        <v>252830.69999999995</v>
      </c>
      <c r="U102" s="89"/>
      <c r="V102" s="89"/>
      <c r="W102" s="89"/>
      <c r="X102" s="91"/>
      <c r="Y102" s="91"/>
      <c r="Z102" s="91"/>
      <c r="AA102" s="91"/>
      <c r="AB102" s="91">
        <f>SUM(AB88:AB101)</f>
        <v>252830.69999999995</v>
      </c>
      <c r="AC102" s="89"/>
      <c r="AD102" s="89"/>
      <c r="AE102" s="89"/>
      <c r="AF102" s="91"/>
      <c r="AG102" s="91"/>
      <c r="AH102" s="91"/>
      <c r="AI102" s="91"/>
      <c r="AJ102" s="91">
        <f>SUM(AJ88:AJ101)</f>
        <v>252830.69999999995</v>
      </c>
      <c r="AK102" s="89"/>
      <c r="AL102" s="89"/>
      <c r="AM102" s="89"/>
      <c r="AN102" s="89"/>
      <c r="AO102" s="91"/>
      <c r="AP102" s="91"/>
      <c r="AQ102" s="91"/>
      <c r="AR102" s="91">
        <f>SUM(AR88:AR101)</f>
        <v>252830.69999999995</v>
      </c>
    </row>
    <row r="103" spans="1:44" ht="35.1" customHeight="1" x14ac:dyDescent="0.25">
      <c r="A103" s="152" t="s">
        <v>72</v>
      </c>
      <c r="B103" s="153"/>
      <c r="C103" s="153"/>
      <c r="D103" s="153"/>
      <c r="E103" s="153"/>
      <c r="F103" s="153"/>
      <c r="G103" s="153"/>
      <c r="H103" s="153"/>
      <c r="I103" s="154">
        <v>45291</v>
      </c>
      <c r="J103" s="155"/>
      <c r="K103" s="154">
        <v>47118</v>
      </c>
      <c r="L103" s="155"/>
      <c r="M103" s="156">
        <v>48944</v>
      </c>
      <c r="N103" s="157"/>
      <c r="O103" s="158" t="s">
        <v>51</v>
      </c>
      <c r="P103" s="158"/>
      <c r="Q103" s="158"/>
      <c r="R103" s="158"/>
      <c r="S103" s="158"/>
      <c r="T103" s="159"/>
      <c r="U103" s="142">
        <v>50770</v>
      </c>
      <c r="V103" s="143"/>
      <c r="W103" s="144" t="s">
        <v>52</v>
      </c>
      <c r="X103" s="145"/>
      <c r="Y103" s="145"/>
      <c r="Z103" s="145"/>
      <c r="AA103" s="145"/>
      <c r="AB103" s="145"/>
      <c r="AC103" s="146">
        <v>52596</v>
      </c>
      <c r="AD103" s="147"/>
      <c r="AE103" s="148" t="s">
        <v>55</v>
      </c>
      <c r="AF103" s="148"/>
      <c r="AG103" s="148"/>
      <c r="AH103" s="148"/>
      <c r="AI103" s="148"/>
      <c r="AJ103" s="149"/>
      <c r="AK103" s="150">
        <v>54423</v>
      </c>
      <c r="AL103" s="151"/>
      <c r="AM103" s="127" t="s">
        <v>55</v>
      </c>
      <c r="AN103" s="128"/>
      <c r="AO103" s="128"/>
      <c r="AP103" s="128"/>
      <c r="AQ103" s="128"/>
      <c r="AR103" s="129"/>
    </row>
    <row r="104" spans="1:44" ht="90" customHeight="1" x14ac:dyDescent="0.25">
      <c r="A104" s="55" t="s">
        <v>26</v>
      </c>
      <c r="B104" s="41" t="s">
        <v>27</v>
      </c>
      <c r="C104" s="41" t="s">
        <v>28</v>
      </c>
      <c r="D104" s="41" t="s">
        <v>36</v>
      </c>
      <c r="E104" s="41" t="s">
        <v>37</v>
      </c>
      <c r="F104" s="41" t="s">
        <v>54</v>
      </c>
      <c r="G104" s="41" t="s">
        <v>29</v>
      </c>
      <c r="H104" s="60" t="s">
        <v>74</v>
      </c>
      <c r="I104" s="62" t="s">
        <v>44</v>
      </c>
      <c r="J104" s="47" t="s">
        <v>38</v>
      </c>
      <c r="K104" s="62" t="s">
        <v>45</v>
      </c>
      <c r="L104" s="47" t="s">
        <v>39</v>
      </c>
      <c r="M104" s="69" t="s">
        <v>46</v>
      </c>
      <c r="N104" s="68" t="s">
        <v>40</v>
      </c>
      <c r="O104" s="68" t="s">
        <v>50</v>
      </c>
      <c r="P104" s="85" t="s">
        <v>73</v>
      </c>
      <c r="Q104" s="68" t="s">
        <v>59</v>
      </c>
      <c r="R104" s="68" t="s">
        <v>57</v>
      </c>
      <c r="S104" s="68" t="s">
        <v>58</v>
      </c>
      <c r="T104" s="71" t="s">
        <v>56</v>
      </c>
      <c r="U104" s="76" t="s">
        <v>47</v>
      </c>
      <c r="V104" s="75" t="s">
        <v>41</v>
      </c>
      <c r="W104" s="75" t="s">
        <v>50</v>
      </c>
      <c r="X104" s="86" t="str">
        <f>+P104</f>
        <v>Jubilación patronal mensual al 100% del salario del trabajador</v>
      </c>
      <c r="Y104" s="75" t="s">
        <v>59</v>
      </c>
      <c r="Z104" s="75" t="s">
        <v>57</v>
      </c>
      <c r="AA104" s="75" t="s">
        <v>58</v>
      </c>
      <c r="AB104" s="77" t="s">
        <v>56</v>
      </c>
      <c r="AC104" s="80" t="s">
        <v>48</v>
      </c>
      <c r="AD104" s="78" t="s">
        <v>42</v>
      </c>
      <c r="AE104" s="78" t="s">
        <v>50</v>
      </c>
      <c r="AF104" s="87" t="str">
        <f>+X104</f>
        <v>Jubilación patronal mensual al 100% del salario del trabajador</v>
      </c>
      <c r="AG104" s="78" t="s">
        <v>59</v>
      </c>
      <c r="AH104" s="78" t="s">
        <v>57</v>
      </c>
      <c r="AI104" s="78" t="s">
        <v>58</v>
      </c>
      <c r="AJ104" s="92" t="s">
        <v>56</v>
      </c>
      <c r="AK104" s="83" t="s">
        <v>49</v>
      </c>
      <c r="AL104" s="82" t="s">
        <v>43</v>
      </c>
      <c r="AM104" s="82" t="s">
        <v>50</v>
      </c>
      <c r="AN104" s="88" t="str">
        <f>+AF104</f>
        <v>Jubilación patronal mensual al 100% del salario del trabajador</v>
      </c>
      <c r="AO104" s="82" t="s">
        <v>59</v>
      </c>
      <c r="AP104" s="82" t="s">
        <v>57</v>
      </c>
      <c r="AQ104" s="82" t="s">
        <v>58</v>
      </c>
      <c r="AR104" s="84" t="s">
        <v>56</v>
      </c>
    </row>
    <row r="105" spans="1:44" x14ac:dyDescent="0.25">
      <c r="A105" s="105">
        <v>1713765665</v>
      </c>
      <c r="B105" s="37" t="s">
        <v>82</v>
      </c>
      <c r="C105" s="37" t="s">
        <v>30</v>
      </c>
      <c r="D105" s="37" t="s">
        <v>83</v>
      </c>
      <c r="E105" s="38">
        <v>1900</v>
      </c>
      <c r="F105" s="38">
        <v>348.33</v>
      </c>
      <c r="G105" s="39">
        <v>28795</v>
      </c>
      <c r="H105" s="39">
        <v>40299</v>
      </c>
      <c r="I105" s="49">
        <f t="shared" ref="I105:J105" si="222">+($I$18-G105)/365</f>
        <v>45.194520547945203</v>
      </c>
      <c r="J105" s="48">
        <f t="shared" si="222"/>
        <v>13.676712328767124</v>
      </c>
      <c r="K105" s="49">
        <f t="shared" ref="K105:L105" si="223">+($K$18-G105)/365</f>
        <v>50.2</v>
      </c>
      <c r="L105" s="48">
        <f t="shared" si="223"/>
        <v>18.682191780821917</v>
      </c>
      <c r="M105" s="49">
        <f t="shared" ref="M105:N105" si="224">+($M$18-G105)/365</f>
        <v>55.202739726027396</v>
      </c>
      <c r="N105" s="54">
        <f t="shared" si="224"/>
        <v>23.684931506849313</v>
      </c>
      <c r="O105" s="45">
        <f>((E88*12)/12)</f>
        <v>1900</v>
      </c>
      <c r="P105" s="46">
        <f>+O105*100%</f>
        <v>1900</v>
      </c>
      <c r="Q105" s="46">
        <f>+P105*12</f>
        <v>22800</v>
      </c>
      <c r="R105" s="46">
        <f>+P105</f>
        <v>1900</v>
      </c>
      <c r="S105" s="46">
        <v>450</v>
      </c>
      <c r="T105" s="72">
        <f>SUM(Q105:S105)</f>
        <v>25150</v>
      </c>
      <c r="U105" s="49">
        <f t="shared" ref="U105:V105" si="225">+($U$18-G105)/365</f>
        <v>60.205479452054796</v>
      </c>
      <c r="V105" s="44">
        <f t="shared" si="225"/>
        <v>28.687671232876713</v>
      </c>
      <c r="W105" s="45">
        <f>((E88*12)/12)</f>
        <v>1900</v>
      </c>
      <c r="X105" s="46">
        <f>+W105*100%</f>
        <v>1900</v>
      </c>
      <c r="Y105" s="46">
        <f>+X105*12</f>
        <v>22800</v>
      </c>
      <c r="Z105" s="46">
        <f>+X105</f>
        <v>1900</v>
      </c>
      <c r="AA105" s="46">
        <v>450</v>
      </c>
      <c r="AB105" s="72">
        <f>SUM(Y105:AA105)</f>
        <v>25150</v>
      </c>
      <c r="AC105" s="65">
        <f t="shared" ref="AC105:AD105" si="226">+($AC$18-G105)/365</f>
        <v>65.208219178082189</v>
      </c>
      <c r="AD105" s="44">
        <f t="shared" si="226"/>
        <v>33.69041095890411</v>
      </c>
      <c r="AE105" s="45">
        <f>((E88*12)/12)</f>
        <v>1900</v>
      </c>
      <c r="AF105" s="46">
        <f>+AE105*100%</f>
        <v>1900</v>
      </c>
      <c r="AG105" s="46">
        <f>+AF105*12</f>
        <v>22800</v>
      </c>
      <c r="AH105" s="46">
        <f>+AF105</f>
        <v>1900</v>
      </c>
      <c r="AI105" s="46">
        <v>450</v>
      </c>
      <c r="AJ105" s="50">
        <f>SUM(AG105:AI105)</f>
        <v>25150</v>
      </c>
      <c r="AK105" s="65">
        <f t="shared" ref="AK105:AL105" si="227">+($AK$18-G105)/365</f>
        <v>70.213698630136989</v>
      </c>
      <c r="AL105" s="44">
        <f t="shared" si="227"/>
        <v>38.695890410958903</v>
      </c>
      <c r="AM105" s="45">
        <f>((E88*12)/12)</f>
        <v>1900</v>
      </c>
      <c r="AN105" s="46">
        <f>+AM105*100%</f>
        <v>1900</v>
      </c>
      <c r="AO105" s="46">
        <f>+AN105*12</f>
        <v>22800</v>
      </c>
      <c r="AP105" s="46">
        <f>+AN105</f>
        <v>1900</v>
      </c>
      <c r="AQ105" s="46">
        <v>450</v>
      </c>
      <c r="AR105" s="50">
        <f>SUM(AO105:AQ105)</f>
        <v>25150</v>
      </c>
    </row>
    <row r="106" spans="1:44" x14ac:dyDescent="0.25">
      <c r="A106" s="105">
        <v>201475449</v>
      </c>
      <c r="B106" s="37" t="s">
        <v>84</v>
      </c>
      <c r="C106" s="37" t="s">
        <v>30</v>
      </c>
      <c r="D106" s="37" t="s">
        <v>83</v>
      </c>
      <c r="E106" s="38">
        <v>2425</v>
      </c>
      <c r="F106" s="38">
        <v>355.79</v>
      </c>
      <c r="G106" s="39">
        <v>29795</v>
      </c>
      <c r="H106" s="39">
        <v>40299</v>
      </c>
      <c r="I106" s="49">
        <f t="shared" ref="I106:I118" si="228">+($I$18-G106)/365</f>
        <v>42.454794520547942</v>
      </c>
      <c r="J106" s="48">
        <f t="shared" ref="J106:J118" si="229">+($I$18-H106)/365</f>
        <v>13.676712328767124</v>
      </c>
      <c r="K106" s="49">
        <f t="shared" ref="K106:K118" si="230">+($K$18-G106)/365</f>
        <v>47.460273972602742</v>
      </c>
      <c r="L106" s="48">
        <f t="shared" ref="L106:L118" si="231">+($K$18-H106)/365</f>
        <v>18.682191780821917</v>
      </c>
      <c r="M106" s="49">
        <f t="shared" ref="M106:M118" si="232">+($M$18-G106)/365</f>
        <v>52.463013698630135</v>
      </c>
      <c r="N106" s="54">
        <f t="shared" ref="N106:N118" si="233">+($M$18-H106)/365</f>
        <v>23.684931506849313</v>
      </c>
      <c r="O106" s="45">
        <f t="shared" ref="O106:O118" si="234">((E89*12)/12)</f>
        <v>2425</v>
      </c>
      <c r="P106" s="46">
        <f t="shared" ref="P106:P118" si="235">+O106*100%</f>
        <v>2425</v>
      </c>
      <c r="Q106" s="46">
        <f t="shared" ref="Q106:Q118" si="236">+P106*12</f>
        <v>29100</v>
      </c>
      <c r="R106" s="46">
        <f t="shared" ref="R106:R118" si="237">+P106</f>
        <v>2425</v>
      </c>
      <c r="S106" s="46">
        <v>450</v>
      </c>
      <c r="T106" s="72">
        <f t="shared" ref="T106:T118" si="238">SUM(Q106:S106)</f>
        <v>31975</v>
      </c>
      <c r="U106" s="49">
        <f t="shared" ref="U106:U118" si="239">+($U$18-G106)/365</f>
        <v>57.465753424657535</v>
      </c>
      <c r="V106" s="44">
        <f t="shared" ref="V106:V118" si="240">+($U$18-H106)/365</f>
        <v>28.687671232876713</v>
      </c>
      <c r="W106" s="45">
        <f t="shared" ref="W106:W118" si="241">((E89*12)/12)</f>
        <v>2425</v>
      </c>
      <c r="X106" s="46">
        <f t="shared" ref="X106:X118" si="242">+W106*100%</f>
        <v>2425</v>
      </c>
      <c r="Y106" s="46">
        <f t="shared" ref="Y106:Y118" si="243">+X106*12</f>
        <v>29100</v>
      </c>
      <c r="Z106" s="46">
        <f t="shared" ref="Z106:Z118" si="244">+X106</f>
        <v>2425</v>
      </c>
      <c r="AA106" s="46">
        <v>450</v>
      </c>
      <c r="AB106" s="72">
        <f t="shared" ref="AB106:AB118" si="245">SUM(Y106:AA106)</f>
        <v>31975</v>
      </c>
      <c r="AC106" s="65">
        <f t="shared" ref="AC106:AC118" si="246">+($AC$18-G106)/365</f>
        <v>62.468493150684928</v>
      </c>
      <c r="AD106" s="44">
        <f t="shared" ref="AD106:AD118" si="247">+($AC$18-H106)/365</f>
        <v>33.69041095890411</v>
      </c>
      <c r="AE106" s="45">
        <f t="shared" ref="AE106:AE118" si="248">((E89*12)/12)</f>
        <v>2425</v>
      </c>
      <c r="AF106" s="46">
        <f t="shared" ref="AF106:AF118" si="249">+AE106*100%</f>
        <v>2425</v>
      </c>
      <c r="AG106" s="46">
        <f t="shared" ref="AG106:AG118" si="250">+AF106*12</f>
        <v>29100</v>
      </c>
      <c r="AH106" s="46">
        <f t="shared" ref="AH106:AH118" si="251">+AF106</f>
        <v>2425</v>
      </c>
      <c r="AI106" s="46">
        <v>450</v>
      </c>
      <c r="AJ106" s="50">
        <f t="shared" ref="AJ106:AJ118" si="252">SUM(AG106:AI106)</f>
        <v>31975</v>
      </c>
      <c r="AK106" s="65">
        <f t="shared" ref="AK106:AK118" si="253">+($AK$18-G106)/365</f>
        <v>67.473972602739721</v>
      </c>
      <c r="AL106" s="44">
        <f t="shared" ref="AL106:AL118" si="254">+($AK$18-H106)/365</f>
        <v>38.695890410958903</v>
      </c>
      <c r="AM106" s="45">
        <f t="shared" ref="AM106:AM118" si="255">((E89*12)/12)</f>
        <v>2425</v>
      </c>
      <c r="AN106" s="46">
        <f t="shared" ref="AN106:AN118" si="256">+AM106*100%</f>
        <v>2425</v>
      </c>
      <c r="AO106" s="46">
        <f t="shared" ref="AO106:AO118" si="257">+AN106*12</f>
        <v>29100</v>
      </c>
      <c r="AP106" s="46">
        <f t="shared" ref="AP106:AP118" si="258">+AN106</f>
        <v>2425</v>
      </c>
      <c r="AQ106" s="46">
        <v>450</v>
      </c>
      <c r="AR106" s="50">
        <f t="shared" ref="AR106:AR118" si="259">SUM(AO106:AQ106)</f>
        <v>31975</v>
      </c>
    </row>
    <row r="107" spans="1:44" x14ac:dyDescent="0.25">
      <c r="A107" s="105">
        <v>1711424075</v>
      </c>
      <c r="B107" s="37" t="s">
        <v>85</v>
      </c>
      <c r="C107" s="37" t="s">
        <v>31</v>
      </c>
      <c r="D107" s="37" t="s">
        <v>83</v>
      </c>
      <c r="E107" s="38">
        <v>2134</v>
      </c>
      <c r="F107" s="38">
        <v>160.05000000000001</v>
      </c>
      <c r="G107" s="39">
        <v>26998</v>
      </c>
      <c r="H107" s="39">
        <v>40391</v>
      </c>
      <c r="I107" s="49">
        <f t="shared" si="228"/>
        <v>50.11780821917808</v>
      </c>
      <c r="J107" s="48">
        <f t="shared" si="229"/>
        <v>13.424657534246576</v>
      </c>
      <c r="K107" s="49">
        <f t="shared" si="230"/>
        <v>55.123287671232873</v>
      </c>
      <c r="L107" s="48">
        <f t="shared" si="231"/>
        <v>18.43013698630137</v>
      </c>
      <c r="M107" s="49">
        <f t="shared" si="232"/>
        <v>60.126027397260273</v>
      </c>
      <c r="N107" s="54">
        <f t="shared" si="233"/>
        <v>23.432876712328767</v>
      </c>
      <c r="O107" s="45">
        <f t="shared" si="234"/>
        <v>2134</v>
      </c>
      <c r="P107" s="46">
        <f t="shared" si="235"/>
        <v>2134</v>
      </c>
      <c r="Q107" s="46">
        <f t="shared" si="236"/>
        <v>25608</v>
      </c>
      <c r="R107" s="46">
        <f t="shared" si="237"/>
        <v>2134</v>
      </c>
      <c r="S107" s="46">
        <v>450</v>
      </c>
      <c r="T107" s="72">
        <f t="shared" si="238"/>
        <v>28192</v>
      </c>
      <c r="U107" s="49">
        <f t="shared" si="239"/>
        <v>65.128767123287673</v>
      </c>
      <c r="V107" s="44">
        <f t="shared" si="240"/>
        <v>28.435616438356163</v>
      </c>
      <c r="W107" s="45">
        <f t="shared" si="241"/>
        <v>2134</v>
      </c>
      <c r="X107" s="46">
        <f t="shared" si="242"/>
        <v>2134</v>
      </c>
      <c r="Y107" s="46">
        <f t="shared" si="243"/>
        <v>25608</v>
      </c>
      <c r="Z107" s="46">
        <f t="shared" si="244"/>
        <v>2134</v>
      </c>
      <c r="AA107" s="46">
        <v>450</v>
      </c>
      <c r="AB107" s="72">
        <f t="shared" si="245"/>
        <v>28192</v>
      </c>
      <c r="AC107" s="65">
        <f t="shared" si="246"/>
        <v>70.131506849315073</v>
      </c>
      <c r="AD107" s="44">
        <f t="shared" si="247"/>
        <v>33.438356164383563</v>
      </c>
      <c r="AE107" s="45">
        <f t="shared" si="248"/>
        <v>2134</v>
      </c>
      <c r="AF107" s="46">
        <f t="shared" si="249"/>
        <v>2134</v>
      </c>
      <c r="AG107" s="46">
        <f t="shared" si="250"/>
        <v>25608</v>
      </c>
      <c r="AH107" s="46">
        <f t="shared" si="251"/>
        <v>2134</v>
      </c>
      <c r="AI107" s="46">
        <v>450</v>
      </c>
      <c r="AJ107" s="50">
        <f t="shared" si="252"/>
        <v>28192</v>
      </c>
      <c r="AK107" s="65">
        <f t="shared" si="253"/>
        <v>75.136986301369859</v>
      </c>
      <c r="AL107" s="44">
        <f t="shared" si="254"/>
        <v>38.443835616438356</v>
      </c>
      <c r="AM107" s="45">
        <f t="shared" si="255"/>
        <v>2134</v>
      </c>
      <c r="AN107" s="46">
        <f t="shared" si="256"/>
        <v>2134</v>
      </c>
      <c r="AO107" s="46">
        <f t="shared" si="257"/>
        <v>25608</v>
      </c>
      <c r="AP107" s="46">
        <f t="shared" si="258"/>
        <v>2134</v>
      </c>
      <c r="AQ107" s="46">
        <v>450</v>
      </c>
      <c r="AR107" s="50">
        <f t="shared" si="259"/>
        <v>28192</v>
      </c>
    </row>
    <row r="108" spans="1:44" x14ac:dyDescent="0.25">
      <c r="A108" s="105">
        <v>1707980478</v>
      </c>
      <c r="B108" s="37" t="s">
        <v>86</v>
      </c>
      <c r="C108" s="37" t="s">
        <v>31</v>
      </c>
      <c r="D108" s="37" t="s">
        <v>83</v>
      </c>
      <c r="E108" s="38">
        <v>917</v>
      </c>
      <c r="F108" s="38">
        <v>2131.3100000000004</v>
      </c>
      <c r="G108" s="39">
        <v>24080</v>
      </c>
      <c r="H108" s="39">
        <v>40299</v>
      </c>
      <c r="I108" s="49">
        <f t="shared" si="228"/>
        <v>58.112328767123287</v>
      </c>
      <c r="J108" s="48">
        <f t="shared" si="229"/>
        <v>13.676712328767124</v>
      </c>
      <c r="K108" s="49">
        <f t="shared" si="230"/>
        <v>63.11780821917808</v>
      </c>
      <c r="L108" s="48">
        <f t="shared" si="231"/>
        <v>18.682191780821917</v>
      </c>
      <c r="M108" s="49">
        <f t="shared" si="232"/>
        <v>68.120547945205473</v>
      </c>
      <c r="N108" s="54">
        <f t="shared" si="233"/>
        <v>23.684931506849313</v>
      </c>
      <c r="O108" s="45">
        <f t="shared" si="234"/>
        <v>917</v>
      </c>
      <c r="P108" s="46">
        <f t="shared" si="235"/>
        <v>917</v>
      </c>
      <c r="Q108" s="46">
        <f t="shared" si="236"/>
        <v>11004</v>
      </c>
      <c r="R108" s="46">
        <f t="shared" si="237"/>
        <v>917</v>
      </c>
      <c r="S108" s="46">
        <v>450</v>
      </c>
      <c r="T108" s="72">
        <f t="shared" si="238"/>
        <v>12371</v>
      </c>
      <c r="U108" s="49">
        <f t="shared" si="239"/>
        <v>73.123287671232873</v>
      </c>
      <c r="V108" s="44">
        <f t="shared" si="240"/>
        <v>28.687671232876713</v>
      </c>
      <c r="W108" s="45">
        <f t="shared" si="241"/>
        <v>917</v>
      </c>
      <c r="X108" s="46">
        <f t="shared" si="242"/>
        <v>917</v>
      </c>
      <c r="Y108" s="46">
        <f t="shared" si="243"/>
        <v>11004</v>
      </c>
      <c r="Z108" s="46">
        <f t="shared" si="244"/>
        <v>917</v>
      </c>
      <c r="AA108" s="46">
        <v>450</v>
      </c>
      <c r="AB108" s="72">
        <f t="shared" si="245"/>
        <v>12371</v>
      </c>
      <c r="AC108" s="65">
        <f t="shared" si="246"/>
        <v>78.126027397260273</v>
      </c>
      <c r="AD108" s="44">
        <f t="shared" si="247"/>
        <v>33.69041095890411</v>
      </c>
      <c r="AE108" s="45">
        <f t="shared" si="248"/>
        <v>917</v>
      </c>
      <c r="AF108" s="46">
        <f t="shared" si="249"/>
        <v>917</v>
      </c>
      <c r="AG108" s="46">
        <f t="shared" si="250"/>
        <v>11004</v>
      </c>
      <c r="AH108" s="46">
        <f t="shared" si="251"/>
        <v>917</v>
      </c>
      <c r="AI108" s="46">
        <v>450</v>
      </c>
      <c r="AJ108" s="50">
        <f t="shared" si="252"/>
        <v>12371</v>
      </c>
      <c r="AK108" s="65">
        <f t="shared" si="253"/>
        <v>83.131506849315073</v>
      </c>
      <c r="AL108" s="44">
        <f t="shared" si="254"/>
        <v>38.695890410958903</v>
      </c>
      <c r="AM108" s="45">
        <f t="shared" si="255"/>
        <v>917</v>
      </c>
      <c r="AN108" s="46">
        <f t="shared" si="256"/>
        <v>917</v>
      </c>
      <c r="AO108" s="46">
        <f t="shared" si="257"/>
        <v>11004</v>
      </c>
      <c r="AP108" s="46">
        <f t="shared" si="258"/>
        <v>917</v>
      </c>
      <c r="AQ108" s="46">
        <v>450</v>
      </c>
      <c r="AR108" s="50">
        <f t="shared" si="259"/>
        <v>12371</v>
      </c>
    </row>
    <row r="109" spans="1:44" x14ac:dyDescent="0.25">
      <c r="A109" s="105">
        <v>1715380299</v>
      </c>
      <c r="B109" s="37" t="s">
        <v>87</v>
      </c>
      <c r="C109" s="37" t="s">
        <v>30</v>
      </c>
      <c r="D109" s="37" t="s">
        <v>83</v>
      </c>
      <c r="E109" s="38">
        <v>917</v>
      </c>
      <c r="F109" s="38">
        <v>98.044166666666669</v>
      </c>
      <c r="G109" s="39">
        <v>29273</v>
      </c>
      <c r="H109" s="39">
        <v>40578</v>
      </c>
      <c r="I109" s="49">
        <f t="shared" si="228"/>
        <v>43.884931506849313</v>
      </c>
      <c r="J109" s="48">
        <f t="shared" si="229"/>
        <v>12.912328767123288</v>
      </c>
      <c r="K109" s="49">
        <f t="shared" si="230"/>
        <v>48.890410958904113</v>
      </c>
      <c r="L109" s="48">
        <f t="shared" si="231"/>
        <v>17.917808219178081</v>
      </c>
      <c r="M109" s="49">
        <f t="shared" si="232"/>
        <v>53.893150684931506</v>
      </c>
      <c r="N109" s="54">
        <f t="shared" si="233"/>
        <v>22.920547945205481</v>
      </c>
      <c r="O109" s="45">
        <f t="shared" si="234"/>
        <v>917</v>
      </c>
      <c r="P109" s="46">
        <f t="shared" si="235"/>
        <v>917</v>
      </c>
      <c r="Q109" s="46">
        <f t="shared" si="236"/>
        <v>11004</v>
      </c>
      <c r="R109" s="46">
        <f t="shared" si="237"/>
        <v>917</v>
      </c>
      <c r="S109" s="46">
        <v>450</v>
      </c>
      <c r="T109" s="72">
        <f t="shared" si="238"/>
        <v>12371</v>
      </c>
      <c r="U109" s="49">
        <f t="shared" si="239"/>
        <v>58.895890410958906</v>
      </c>
      <c r="V109" s="44">
        <f t="shared" si="240"/>
        <v>27.923287671232877</v>
      </c>
      <c r="W109" s="45">
        <f t="shared" si="241"/>
        <v>917</v>
      </c>
      <c r="X109" s="46">
        <f t="shared" si="242"/>
        <v>917</v>
      </c>
      <c r="Y109" s="46">
        <f t="shared" si="243"/>
        <v>11004</v>
      </c>
      <c r="Z109" s="46">
        <f t="shared" si="244"/>
        <v>917</v>
      </c>
      <c r="AA109" s="46">
        <v>450</v>
      </c>
      <c r="AB109" s="72">
        <f t="shared" si="245"/>
        <v>12371</v>
      </c>
      <c r="AC109" s="65">
        <f t="shared" si="246"/>
        <v>63.898630136986299</v>
      </c>
      <c r="AD109" s="44">
        <f t="shared" si="247"/>
        <v>32.926027397260277</v>
      </c>
      <c r="AE109" s="45">
        <f t="shared" si="248"/>
        <v>917</v>
      </c>
      <c r="AF109" s="46">
        <f t="shared" si="249"/>
        <v>917</v>
      </c>
      <c r="AG109" s="46">
        <f t="shared" si="250"/>
        <v>11004</v>
      </c>
      <c r="AH109" s="46">
        <f t="shared" si="251"/>
        <v>917</v>
      </c>
      <c r="AI109" s="46">
        <v>450</v>
      </c>
      <c r="AJ109" s="50">
        <f t="shared" si="252"/>
        <v>12371</v>
      </c>
      <c r="AK109" s="65">
        <f t="shared" si="253"/>
        <v>68.904109589041099</v>
      </c>
      <c r="AL109" s="44">
        <f t="shared" si="254"/>
        <v>37.93150684931507</v>
      </c>
      <c r="AM109" s="45">
        <f t="shared" si="255"/>
        <v>917</v>
      </c>
      <c r="AN109" s="46">
        <f t="shared" si="256"/>
        <v>917</v>
      </c>
      <c r="AO109" s="46">
        <f t="shared" si="257"/>
        <v>11004</v>
      </c>
      <c r="AP109" s="46">
        <f t="shared" si="258"/>
        <v>917</v>
      </c>
      <c r="AQ109" s="46">
        <v>450</v>
      </c>
      <c r="AR109" s="50">
        <f t="shared" si="259"/>
        <v>12371</v>
      </c>
    </row>
    <row r="110" spans="1:44" x14ac:dyDescent="0.25">
      <c r="A110" s="105">
        <v>1715814651</v>
      </c>
      <c r="B110" s="37" t="s">
        <v>88</v>
      </c>
      <c r="C110" s="37" t="s">
        <v>31</v>
      </c>
      <c r="D110" s="37" t="s">
        <v>83</v>
      </c>
      <c r="E110" s="38">
        <v>1312</v>
      </c>
      <c r="F110" s="38">
        <v>87.463333333333338</v>
      </c>
      <c r="G110" s="39">
        <v>30782</v>
      </c>
      <c r="H110" s="39">
        <v>40544</v>
      </c>
      <c r="I110" s="49">
        <f t="shared" si="228"/>
        <v>39.750684931506846</v>
      </c>
      <c r="J110" s="48">
        <f t="shared" si="229"/>
        <v>13.005479452054795</v>
      </c>
      <c r="K110" s="49">
        <f t="shared" si="230"/>
        <v>44.756164383561647</v>
      </c>
      <c r="L110" s="48">
        <f t="shared" si="231"/>
        <v>18.010958904109589</v>
      </c>
      <c r="M110" s="49">
        <f t="shared" si="232"/>
        <v>49.758904109589039</v>
      </c>
      <c r="N110" s="54">
        <f t="shared" si="233"/>
        <v>23.013698630136986</v>
      </c>
      <c r="O110" s="45">
        <f t="shared" si="234"/>
        <v>1312</v>
      </c>
      <c r="P110" s="46">
        <f t="shared" si="235"/>
        <v>1312</v>
      </c>
      <c r="Q110" s="46">
        <f t="shared" si="236"/>
        <v>15744</v>
      </c>
      <c r="R110" s="46">
        <f t="shared" si="237"/>
        <v>1312</v>
      </c>
      <c r="S110" s="46">
        <v>450</v>
      </c>
      <c r="T110" s="72">
        <f t="shared" si="238"/>
        <v>17506</v>
      </c>
      <c r="U110" s="49">
        <f t="shared" si="239"/>
        <v>54.761643835616439</v>
      </c>
      <c r="V110" s="44">
        <f t="shared" si="240"/>
        <v>28.016438356164382</v>
      </c>
      <c r="W110" s="45">
        <f t="shared" si="241"/>
        <v>1312</v>
      </c>
      <c r="X110" s="46">
        <f t="shared" si="242"/>
        <v>1312</v>
      </c>
      <c r="Y110" s="46">
        <f t="shared" si="243"/>
        <v>15744</v>
      </c>
      <c r="Z110" s="46">
        <f t="shared" si="244"/>
        <v>1312</v>
      </c>
      <c r="AA110" s="46">
        <v>450</v>
      </c>
      <c r="AB110" s="72">
        <f t="shared" si="245"/>
        <v>17506</v>
      </c>
      <c r="AC110" s="65">
        <f t="shared" si="246"/>
        <v>59.764383561643832</v>
      </c>
      <c r="AD110" s="44">
        <f t="shared" si="247"/>
        <v>33.019178082191779</v>
      </c>
      <c r="AE110" s="45">
        <f t="shared" si="248"/>
        <v>1312</v>
      </c>
      <c r="AF110" s="46">
        <f t="shared" si="249"/>
        <v>1312</v>
      </c>
      <c r="AG110" s="46">
        <f t="shared" si="250"/>
        <v>15744</v>
      </c>
      <c r="AH110" s="46">
        <f t="shared" si="251"/>
        <v>1312</v>
      </c>
      <c r="AI110" s="46">
        <v>450</v>
      </c>
      <c r="AJ110" s="50">
        <f t="shared" si="252"/>
        <v>17506</v>
      </c>
      <c r="AK110" s="65">
        <f t="shared" si="253"/>
        <v>64.769863013698625</v>
      </c>
      <c r="AL110" s="44">
        <f t="shared" si="254"/>
        <v>38.024657534246572</v>
      </c>
      <c r="AM110" s="45">
        <f t="shared" si="255"/>
        <v>1312</v>
      </c>
      <c r="AN110" s="46">
        <f t="shared" si="256"/>
        <v>1312</v>
      </c>
      <c r="AO110" s="46">
        <f t="shared" si="257"/>
        <v>15744</v>
      </c>
      <c r="AP110" s="46">
        <f t="shared" si="258"/>
        <v>1312</v>
      </c>
      <c r="AQ110" s="46">
        <v>450</v>
      </c>
      <c r="AR110" s="50">
        <f t="shared" si="259"/>
        <v>17506</v>
      </c>
    </row>
    <row r="111" spans="1:44" x14ac:dyDescent="0.25">
      <c r="A111" s="105">
        <v>1715708903</v>
      </c>
      <c r="B111" s="37" t="s">
        <v>89</v>
      </c>
      <c r="C111" s="37" t="s">
        <v>30</v>
      </c>
      <c r="D111" s="37" t="s">
        <v>83</v>
      </c>
      <c r="E111" s="38">
        <v>1312</v>
      </c>
      <c r="F111" s="38">
        <v>150.33333333333334</v>
      </c>
      <c r="G111" s="39">
        <v>29607</v>
      </c>
      <c r="H111" s="39">
        <v>40940</v>
      </c>
      <c r="I111" s="49">
        <f t="shared" si="228"/>
        <v>42.969863013698628</v>
      </c>
      <c r="J111" s="48">
        <f t="shared" si="229"/>
        <v>11.920547945205479</v>
      </c>
      <c r="K111" s="49">
        <f t="shared" si="230"/>
        <v>47.975342465753428</v>
      </c>
      <c r="L111" s="48">
        <f t="shared" si="231"/>
        <v>16.926027397260274</v>
      </c>
      <c r="M111" s="49">
        <f t="shared" si="232"/>
        <v>52.978082191780821</v>
      </c>
      <c r="N111" s="54">
        <f t="shared" si="233"/>
        <v>21.92876712328767</v>
      </c>
      <c r="O111" s="45">
        <f t="shared" si="234"/>
        <v>1312</v>
      </c>
      <c r="P111" s="46">
        <f t="shared" si="235"/>
        <v>1312</v>
      </c>
      <c r="Q111" s="46">
        <f t="shared" si="236"/>
        <v>15744</v>
      </c>
      <c r="R111" s="46">
        <f t="shared" si="237"/>
        <v>1312</v>
      </c>
      <c r="S111" s="46">
        <v>450</v>
      </c>
      <c r="T111" s="72">
        <f t="shared" si="238"/>
        <v>17506</v>
      </c>
      <c r="U111" s="49">
        <f t="shared" si="239"/>
        <v>57.980821917808221</v>
      </c>
      <c r="V111" s="44">
        <f t="shared" si="240"/>
        <v>26.931506849315067</v>
      </c>
      <c r="W111" s="45">
        <f t="shared" si="241"/>
        <v>1312</v>
      </c>
      <c r="X111" s="46">
        <f t="shared" si="242"/>
        <v>1312</v>
      </c>
      <c r="Y111" s="46">
        <f t="shared" si="243"/>
        <v>15744</v>
      </c>
      <c r="Z111" s="46">
        <f t="shared" si="244"/>
        <v>1312</v>
      </c>
      <c r="AA111" s="46">
        <v>450</v>
      </c>
      <c r="AB111" s="72">
        <f t="shared" si="245"/>
        <v>17506</v>
      </c>
      <c r="AC111" s="65">
        <f t="shared" si="246"/>
        <v>62.983561643835614</v>
      </c>
      <c r="AD111" s="44">
        <f t="shared" si="247"/>
        <v>31.934246575342467</v>
      </c>
      <c r="AE111" s="45">
        <f t="shared" si="248"/>
        <v>1312</v>
      </c>
      <c r="AF111" s="46">
        <f t="shared" si="249"/>
        <v>1312</v>
      </c>
      <c r="AG111" s="46">
        <f t="shared" si="250"/>
        <v>15744</v>
      </c>
      <c r="AH111" s="46">
        <f t="shared" si="251"/>
        <v>1312</v>
      </c>
      <c r="AI111" s="46">
        <v>450</v>
      </c>
      <c r="AJ111" s="50">
        <f t="shared" si="252"/>
        <v>17506</v>
      </c>
      <c r="AK111" s="65">
        <f t="shared" si="253"/>
        <v>67.989041095890414</v>
      </c>
      <c r="AL111" s="44">
        <f t="shared" si="254"/>
        <v>36.939726027397263</v>
      </c>
      <c r="AM111" s="45">
        <f t="shared" si="255"/>
        <v>1312</v>
      </c>
      <c r="AN111" s="46">
        <f t="shared" si="256"/>
        <v>1312</v>
      </c>
      <c r="AO111" s="46">
        <f t="shared" si="257"/>
        <v>15744</v>
      </c>
      <c r="AP111" s="46">
        <f t="shared" si="258"/>
        <v>1312</v>
      </c>
      <c r="AQ111" s="46">
        <v>450</v>
      </c>
      <c r="AR111" s="50">
        <f t="shared" si="259"/>
        <v>17506</v>
      </c>
    </row>
    <row r="112" spans="1:44" x14ac:dyDescent="0.25">
      <c r="A112" s="105">
        <v>1721434221</v>
      </c>
      <c r="B112" s="37" t="s">
        <v>90</v>
      </c>
      <c r="C112" s="37" t="s">
        <v>30</v>
      </c>
      <c r="D112" s="37" t="s">
        <v>83</v>
      </c>
      <c r="E112" s="38">
        <v>1761</v>
      </c>
      <c r="F112" s="38">
        <v>961.12000000000012</v>
      </c>
      <c r="G112" s="39">
        <v>31561</v>
      </c>
      <c r="H112" s="39">
        <v>41306</v>
      </c>
      <c r="I112" s="49">
        <f t="shared" si="228"/>
        <v>37.61643835616438</v>
      </c>
      <c r="J112" s="48">
        <f t="shared" si="229"/>
        <v>10.917808219178083</v>
      </c>
      <c r="K112" s="49">
        <f t="shared" si="230"/>
        <v>42.62191780821918</v>
      </c>
      <c r="L112" s="48">
        <f t="shared" si="231"/>
        <v>15.923287671232877</v>
      </c>
      <c r="M112" s="49">
        <f t="shared" si="232"/>
        <v>47.624657534246573</v>
      </c>
      <c r="N112" s="54">
        <f t="shared" si="233"/>
        <v>20.926027397260274</v>
      </c>
      <c r="O112" s="45">
        <f t="shared" si="234"/>
        <v>1761</v>
      </c>
      <c r="P112" s="46">
        <f t="shared" si="235"/>
        <v>1761</v>
      </c>
      <c r="Q112" s="46">
        <f t="shared" si="236"/>
        <v>21132</v>
      </c>
      <c r="R112" s="46">
        <f t="shared" si="237"/>
        <v>1761</v>
      </c>
      <c r="S112" s="46">
        <v>450</v>
      </c>
      <c r="T112" s="72">
        <f t="shared" si="238"/>
        <v>23343</v>
      </c>
      <c r="U112" s="49">
        <f t="shared" si="239"/>
        <v>52.627397260273973</v>
      </c>
      <c r="V112" s="44">
        <f t="shared" si="240"/>
        <v>25.92876712328767</v>
      </c>
      <c r="W112" s="45">
        <f t="shared" si="241"/>
        <v>1761</v>
      </c>
      <c r="X112" s="46">
        <f t="shared" si="242"/>
        <v>1761</v>
      </c>
      <c r="Y112" s="46">
        <f t="shared" si="243"/>
        <v>21132</v>
      </c>
      <c r="Z112" s="46">
        <f t="shared" si="244"/>
        <v>1761</v>
      </c>
      <c r="AA112" s="46">
        <v>450</v>
      </c>
      <c r="AB112" s="72">
        <f t="shared" si="245"/>
        <v>23343</v>
      </c>
      <c r="AC112" s="65">
        <f t="shared" si="246"/>
        <v>57.630136986301373</v>
      </c>
      <c r="AD112" s="44">
        <f t="shared" si="247"/>
        <v>30.931506849315067</v>
      </c>
      <c r="AE112" s="45">
        <f t="shared" si="248"/>
        <v>1761</v>
      </c>
      <c r="AF112" s="46">
        <f t="shared" si="249"/>
        <v>1761</v>
      </c>
      <c r="AG112" s="46">
        <f t="shared" si="250"/>
        <v>21132</v>
      </c>
      <c r="AH112" s="46">
        <f t="shared" si="251"/>
        <v>1761</v>
      </c>
      <c r="AI112" s="46">
        <v>450</v>
      </c>
      <c r="AJ112" s="50">
        <f t="shared" si="252"/>
        <v>23343</v>
      </c>
      <c r="AK112" s="65">
        <f t="shared" si="253"/>
        <v>62.635616438356166</v>
      </c>
      <c r="AL112" s="44">
        <f t="shared" si="254"/>
        <v>35.936986301369863</v>
      </c>
      <c r="AM112" s="45">
        <f t="shared" si="255"/>
        <v>1761</v>
      </c>
      <c r="AN112" s="46">
        <f t="shared" si="256"/>
        <v>1761</v>
      </c>
      <c r="AO112" s="46">
        <f t="shared" si="257"/>
        <v>21132</v>
      </c>
      <c r="AP112" s="46">
        <f t="shared" si="258"/>
        <v>1761</v>
      </c>
      <c r="AQ112" s="46">
        <v>450</v>
      </c>
      <c r="AR112" s="50">
        <f t="shared" si="259"/>
        <v>23343</v>
      </c>
    </row>
    <row r="113" spans="1:44" x14ac:dyDescent="0.25">
      <c r="A113" s="105">
        <v>1710696566</v>
      </c>
      <c r="B113" s="37" t="s">
        <v>91</v>
      </c>
      <c r="C113" s="37" t="s">
        <v>30</v>
      </c>
      <c r="D113" s="37" t="s">
        <v>83</v>
      </c>
      <c r="E113" s="38">
        <v>1001</v>
      </c>
      <c r="F113" s="38">
        <v>343.57260416666668</v>
      </c>
      <c r="G113" s="39">
        <v>25428</v>
      </c>
      <c r="H113" s="39">
        <v>40924</v>
      </c>
      <c r="I113" s="49">
        <f t="shared" si="228"/>
        <v>54.419178082191777</v>
      </c>
      <c r="J113" s="48">
        <f t="shared" si="229"/>
        <v>11.964383561643835</v>
      </c>
      <c r="K113" s="49">
        <f t="shared" si="230"/>
        <v>59.424657534246577</v>
      </c>
      <c r="L113" s="48">
        <f t="shared" si="231"/>
        <v>16.969863013698632</v>
      </c>
      <c r="M113" s="49">
        <f t="shared" si="232"/>
        <v>64.427397260273978</v>
      </c>
      <c r="N113" s="54">
        <f t="shared" si="233"/>
        <v>21.972602739726028</v>
      </c>
      <c r="O113" s="45">
        <f t="shared" si="234"/>
        <v>1001</v>
      </c>
      <c r="P113" s="46">
        <f t="shared" si="235"/>
        <v>1001</v>
      </c>
      <c r="Q113" s="46">
        <f t="shared" si="236"/>
        <v>12012</v>
      </c>
      <c r="R113" s="46">
        <f t="shared" si="237"/>
        <v>1001</v>
      </c>
      <c r="S113" s="46">
        <v>450</v>
      </c>
      <c r="T113" s="72">
        <f t="shared" si="238"/>
        <v>13463</v>
      </c>
      <c r="U113" s="49">
        <f t="shared" si="239"/>
        <v>69.430136986301363</v>
      </c>
      <c r="V113" s="44">
        <f t="shared" si="240"/>
        <v>26.975342465753425</v>
      </c>
      <c r="W113" s="45">
        <f t="shared" si="241"/>
        <v>1001</v>
      </c>
      <c r="X113" s="46">
        <f t="shared" si="242"/>
        <v>1001</v>
      </c>
      <c r="Y113" s="46">
        <f t="shared" si="243"/>
        <v>12012</v>
      </c>
      <c r="Z113" s="46">
        <f t="shared" si="244"/>
        <v>1001</v>
      </c>
      <c r="AA113" s="46">
        <v>450</v>
      </c>
      <c r="AB113" s="72">
        <f t="shared" si="245"/>
        <v>13463</v>
      </c>
      <c r="AC113" s="65">
        <f t="shared" si="246"/>
        <v>74.432876712328763</v>
      </c>
      <c r="AD113" s="44">
        <f t="shared" si="247"/>
        <v>31.978082191780821</v>
      </c>
      <c r="AE113" s="45">
        <f t="shared" si="248"/>
        <v>1001</v>
      </c>
      <c r="AF113" s="46">
        <f t="shared" si="249"/>
        <v>1001</v>
      </c>
      <c r="AG113" s="46">
        <f t="shared" si="250"/>
        <v>12012</v>
      </c>
      <c r="AH113" s="46">
        <f t="shared" si="251"/>
        <v>1001</v>
      </c>
      <c r="AI113" s="46">
        <v>450</v>
      </c>
      <c r="AJ113" s="50">
        <f t="shared" si="252"/>
        <v>13463</v>
      </c>
      <c r="AK113" s="65">
        <f t="shared" si="253"/>
        <v>79.438356164383563</v>
      </c>
      <c r="AL113" s="44">
        <f t="shared" si="254"/>
        <v>36.983561643835614</v>
      </c>
      <c r="AM113" s="45">
        <f t="shared" si="255"/>
        <v>1001</v>
      </c>
      <c r="AN113" s="46">
        <f t="shared" si="256"/>
        <v>1001</v>
      </c>
      <c r="AO113" s="46">
        <f t="shared" si="257"/>
        <v>12012</v>
      </c>
      <c r="AP113" s="46">
        <f t="shared" si="258"/>
        <v>1001</v>
      </c>
      <c r="AQ113" s="46">
        <v>450</v>
      </c>
      <c r="AR113" s="50">
        <f t="shared" si="259"/>
        <v>13463</v>
      </c>
    </row>
    <row r="114" spans="1:44" x14ac:dyDescent="0.25">
      <c r="A114" s="105">
        <v>1712590916</v>
      </c>
      <c r="B114" s="37" t="s">
        <v>92</v>
      </c>
      <c r="C114" s="37" t="s">
        <v>30</v>
      </c>
      <c r="D114" s="37" t="s">
        <v>83</v>
      </c>
      <c r="E114" s="38">
        <v>1312</v>
      </c>
      <c r="F114" s="38">
        <v>261.85333333333335</v>
      </c>
      <c r="G114" s="39">
        <v>29892</v>
      </c>
      <c r="H114" s="39">
        <v>40299</v>
      </c>
      <c r="I114" s="49">
        <f t="shared" si="228"/>
        <v>42.18904109589041</v>
      </c>
      <c r="J114" s="48">
        <f t="shared" si="229"/>
        <v>13.676712328767124</v>
      </c>
      <c r="K114" s="49">
        <f t="shared" si="230"/>
        <v>47.194520547945203</v>
      </c>
      <c r="L114" s="48">
        <f t="shared" si="231"/>
        <v>18.682191780821917</v>
      </c>
      <c r="M114" s="49">
        <f t="shared" si="232"/>
        <v>52.197260273972603</v>
      </c>
      <c r="N114" s="54">
        <f t="shared" si="233"/>
        <v>23.684931506849313</v>
      </c>
      <c r="O114" s="45">
        <f t="shared" si="234"/>
        <v>1312</v>
      </c>
      <c r="P114" s="46">
        <f t="shared" si="235"/>
        <v>1312</v>
      </c>
      <c r="Q114" s="46">
        <f t="shared" si="236"/>
        <v>15744</v>
      </c>
      <c r="R114" s="46">
        <f t="shared" si="237"/>
        <v>1312</v>
      </c>
      <c r="S114" s="46">
        <v>450</v>
      </c>
      <c r="T114" s="72">
        <f t="shared" si="238"/>
        <v>17506</v>
      </c>
      <c r="U114" s="49">
        <f t="shared" si="239"/>
        <v>57.2</v>
      </c>
      <c r="V114" s="44">
        <f t="shared" si="240"/>
        <v>28.687671232876713</v>
      </c>
      <c r="W114" s="45">
        <f t="shared" si="241"/>
        <v>1312</v>
      </c>
      <c r="X114" s="46">
        <f t="shared" si="242"/>
        <v>1312</v>
      </c>
      <c r="Y114" s="46">
        <f t="shared" si="243"/>
        <v>15744</v>
      </c>
      <c r="Z114" s="46">
        <f t="shared" si="244"/>
        <v>1312</v>
      </c>
      <c r="AA114" s="46">
        <v>450</v>
      </c>
      <c r="AB114" s="72">
        <f t="shared" si="245"/>
        <v>17506</v>
      </c>
      <c r="AC114" s="65">
        <f t="shared" si="246"/>
        <v>62.202739726027396</v>
      </c>
      <c r="AD114" s="44">
        <f t="shared" si="247"/>
        <v>33.69041095890411</v>
      </c>
      <c r="AE114" s="45">
        <f t="shared" si="248"/>
        <v>1312</v>
      </c>
      <c r="AF114" s="46">
        <f t="shared" si="249"/>
        <v>1312</v>
      </c>
      <c r="AG114" s="46">
        <f t="shared" si="250"/>
        <v>15744</v>
      </c>
      <c r="AH114" s="46">
        <f t="shared" si="251"/>
        <v>1312</v>
      </c>
      <c r="AI114" s="46">
        <v>450</v>
      </c>
      <c r="AJ114" s="50">
        <f t="shared" si="252"/>
        <v>17506</v>
      </c>
      <c r="AK114" s="65">
        <f t="shared" si="253"/>
        <v>67.208219178082189</v>
      </c>
      <c r="AL114" s="44">
        <f t="shared" si="254"/>
        <v>38.695890410958903</v>
      </c>
      <c r="AM114" s="45">
        <f t="shared" si="255"/>
        <v>1312</v>
      </c>
      <c r="AN114" s="46">
        <f t="shared" si="256"/>
        <v>1312</v>
      </c>
      <c r="AO114" s="46">
        <f t="shared" si="257"/>
        <v>15744</v>
      </c>
      <c r="AP114" s="46">
        <f t="shared" si="258"/>
        <v>1312</v>
      </c>
      <c r="AQ114" s="46">
        <v>450</v>
      </c>
      <c r="AR114" s="50">
        <f t="shared" si="259"/>
        <v>17506</v>
      </c>
    </row>
    <row r="115" spans="1:44" x14ac:dyDescent="0.25">
      <c r="A115" s="105">
        <v>1710646736</v>
      </c>
      <c r="B115" s="37" t="s">
        <v>93</v>
      </c>
      <c r="C115" s="37" t="s">
        <v>30</v>
      </c>
      <c r="D115" s="37" t="s">
        <v>83</v>
      </c>
      <c r="E115" s="38">
        <v>1612</v>
      </c>
      <c r="F115" s="38">
        <v>251.88</v>
      </c>
      <c r="G115" s="39">
        <v>25310</v>
      </c>
      <c r="H115" s="39">
        <v>40299</v>
      </c>
      <c r="I115" s="49">
        <f t="shared" si="228"/>
        <v>54.742465753424661</v>
      </c>
      <c r="J115" s="48">
        <f t="shared" si="229"/>
        <v>13.676712328767124</v>
      </c>
      <c r="K115" s="49">
        <f t="shared" si="230"/>
        <v>59.747945205479454</v>
      </c>
      <c r="L115" s="48">
        <f t="shared" si="231"/>
        <v>18.682191780821917</v>
      </c>
      <c r="M115" s="49">
        <f t="shared" si="232"/>
        <v>64.750684931506854</v>
      </c>
      <c r="N115" s="54">
        <f t="shared" si="233"/>
        <v>23.684931506849313</v>
      </c>
      <c r="O115" s="45">
        <f t="shared" si="234"/>
        <v>1612</v>
      </c>
      <c r="P115" s="46">
        <f t="shared" si="235"/>
        <v>1612</v>
      </c>
      <c r="Q115" s="46">
        <f t="shared" si="236"/>
        <v>19344</v>
      </c>
      <c r="R115" s="46">
        <f t="shared" si="237"/>
        <v>1612</v>
      </c>
      <c r="S115" s="46">
        <v>450</v>
      </c>
      <c r="T115" s="72">
        <f t="shared" si="238"/>
        <v>21406</v>
      </c>
      <c r="U115" s="49">
        <f t="shared" si="239"/>
        <v>69.753424657534254</v>
      </c>
      <c r="V115" s="44">
        <f t="shared" si="240"/>
        <v>28.687671232876713</v>
      </c>
      <c r="W115" s="45">
        <f t="shared" si="241"/>
        <v>1612</v>
      </c>
      <c r="X115" s="46">
        <f t="shared" si="242"/>
        <v>1612</v>
      </c>
      <c r="Y115" s="46">
        <f t="shared" si="243"/>
        <v>19344</v>
      </c>
      <c r="Z115" s="46">
        <f t="shared" si="244"/>
        <v>1612</v>
      </c>
      <c r="AA115" s="46">
        <v>450</v>
      </c>
      <c r="AB115" s="72">
        <f t="shared" si="245"/>
        <v>21406</v>
      </c>
      <c r="AC115" s="65">
        <f t="shared" si="246"/>
        <v>74.756164383561639</v>
      </c>
      <c r="AD115" s="44">
        <f t="shared" si="247"/>
        <v>33.69041095890411</v>
      </c>
      <c r="AE115" s="45">
        <f t="shared" si="248"/>
        <v>1612</v>
      </c>
      <c r="AF115" s="46">
        <f t="shared" si="249"/>
        <v>1612</v>
      </c>
      <c r="AG115" s="46">
        <f t="shared" si="250"/>
        <v>19344</v>
      </c>
      <c r="AH115" s="46">
        <f t="shared" si="251"/>
        <v>1612</v>
      </c>
      <c r="AI115" s="46">
        <v>450</v>
      </c>
      <c r="AJ115" s="50">
        <f t="shared" si="252"/>
        <v>21406</v>
      </c>
      <c r="AK115" s="65">
        <f t="shared" si="253"/>
        <v>79.761643835616439</v>
      </c>
      <c r="AL115" s="44">
        <f t="shared" si="254"/>
        <v>38.695890410958903</v>
      </c>
      <c r="AM115" s="45">
        <f t="shared" si="255"/>
        <v>1612</v>
      </c>
      <c r="AN115" s="46">
        <f t="shared" si="256"/>
        <v>1612</v>
      </c>
      <c r="AO115" s="46">
        <f t="shared" si="257"/>
        <v>19344</v>
      </c>
      <c r="AP115" s="46">
        <f t="shared" si="258"/>
        <v>1612</v>
      </c>
      <c r="AQ115" s="46">
        <v>450</v>
      </c>
      <c r="AR115" s="50">
        <f t="shared" si="259"/>
        <v>21406</v>
      </c>
    </row>
    <row r="116" spans="1:44" x14ac:dyDescent="0.25">
      <c r="A116" s="105">
        <v>1718233412</v>
      </c>
      <c r="B116" s="37" t="s">
        <v>94</v>
      </c>
      <c r="C116" s="37" t="s">
        <v>30</v>
      </c>
      <c r="D116" s="37" t="s">
        <v>83</v>
      </c>
      <c r="E116" s="38">
        <v>722</v>
      </c>
      <c r="F116" s="38">
        <v>0</v>
      </c>
      <c r="G116" s="39">
        <v>30312</v>
      </c>
      <c r="H116" s="39">
        <v>41312</v>
      </c>
      <c r="I116" s="49">
        <f t="shared" si="228"/>
        <v>41.038356164383565</v>
      </c>
      <c r="J116" s="48">
        <f t="shared" si="229"/>
        <v>10.901369863013699</v>
      </c>
      <c r="K116" s="49">
        <f t="shared" si="230"/>
        <v>46.043835616438358</v>
      </c>
      <c r="L116" s="48">
        <f t="shared" si="231"/>
        <v>15.906849315068493</v>
      </c>
      <c r="M116" s="49">
        <f t="shared" si="232"/>
        <v>51.046575342465751</v>
      </c>
      <c r="N116" s="54">
        <f t="shared" si="233"/>
        <v>20.909589041095892</v>
      </c>
      <c r="O116" s="45">
        <f t="shared" si="234"/>
        <v>722</v>
      </c>
      <c r="P116" s="46">
        <f t="shared" si="235"/>
        <v>722</v>
      </c>
      <c r="Q116" s="46">
        <f t="shared" si="236"/>
        <v>8664</v>
      </c>
      <c r="R116" s="46">
        <f t="shared" si="237"/>
        <v>722</v>
      </c>
      <c r="S116" s="46">
        <v>450</v>
      </c>
      <c r="T116" s="72">
        <f t="shared" si="238"/>
        <v>9836</v>
      </c>
      <c r="U116" s="49">
        <f t="shared" si="239"/>
        <v>56.049315068493151</v>
      </c>
      <c r="V116" s="44">
        <f t="shared" si="240"/>
        <v>25.912328767123288</v>
      </c>
      <c r="W116" s="45">
        <f t="shared" si="241"/>
        <v>722</v>
      </c>
      <c r="X116" s="46">
        <f t="shared" si="242"/>
        <v>722</v>
      </c>
      <c r="Y116" s="46">
        <f t="shared" si="243"/>
        <v>8664</v>
      </c>
      <c r="Z116" s="46">
        <f t="shared" si="244"/>
        <v>722</v>
      </c>
      <c r="AA116" s="46">
        <v>450</v>
      </c>
      <c r="AB116" s="72">
        <f t="shared" si="245"/>
        <v>9836</v>
      </c>
      <c r="AC116" s="65">
        <f t="shared" si="246"/>
        <v>61.052054794520551</v>
      </c>
      <c r="AD116" s="44">
        <f t="shared" si="247"/>
        <v>30.915068493150685</v>
      </c>
      <c r="AE116" s="45">
        <f t="shared" si="248"/>
        <v>722</v>
      </c>
      <c r="AF116" s="46">
        <f t="shared" si="249"/>
        <v>722</v>
      </c>
      <c r="AG116" s="46">
        <f t="shared" si="250"/>
        <v>8664</v>
      </c>
      <c r="AH116" s="46">
        <f t="shared" si="251"/>
        <v>722</v>
      </c>
      <c r="AI116" s="46">
        <v>450</v>
      </c>
      <c r="AJ116" s="50">
        <f t="shared" si="252"/>
        <v>9836</v>
      </c>
      <c r="AK116" s="65">
        <f t="shared" si="253"/>
        <v>66.057534246575344</v>
      </c>
      <c r="AL116" s="44">
        <f t="shared" si="254"/>
        <v>35.920547945205477</v>
      </c>
      <c r="AM116" s="45">
        <f t="shared" si="255"/>
        <v>722</v>
      </c>
      <c r="AN116" s="46">
        <f t="shared" si="256"/>
        <v>722</v>
      </c>
      <c r="AO116" s="46">
        <f t="shared" si="257"/>
        <v>8664</v>
      </c>
      <c r="AP116" s="46">
        <f t="shared" si="258"/>
        <v>722</v>
      </c>
      <c r="AQ116" s="46">
        <v>450</v>
      </c>
      <c r="AR116" s="50">
        <f t="shared" si="259"/>
        <v>9836</v>
      </c>
    </row>
    <row r="117" spans="1:44" x14ac:dyDescent="0.25">
      <c r="A117" s="105">
        <v>1712485265</v>
      </c>
      <c r="B117" s="37" t="s">
        <v>95</v>
      </c>
      <c r="C117" s="37" t="s">
        <v>30</v>
      </c>
      <c r="D117" s="37" t="s">
        <v>83</v>
      </c>
      <c r="E117" s="38">
        <v>1612</v>
      </c>
      <c r="F117" s="38">
        <v>214.93</v>
      </c>
      <c r="G117" s="39">
        <v>29366</v>
      </c>
      <c r="H117" s="39">
        <v>40299</v>
      </c>
      <c r="I117" s="49">
        <f t="shared" si="228"/>
        <v>43.630136986301373</v>
      </c>
      <c r="J117" s="48">
        <f t="shared" si="229"/>
        <v>13.676712328767124</v>
      </c>
      <c r="K117" s="49">
        <f t="shared" si="230"/>
        <v>48.635616438356166</v>
      </c>
      <c r="L117" s="48">
        <f t="shared" si="231"/>
        <v>18.682191780821917</v>
      </c>
      <c r="M117" s="49">
        <f t="shared" si="232"/>
        <v>53.638356164383559</v>
      </c>
      <c r="N117" s="54">
        <f t="shared" si="233"/>
        <v>23.684931506849313</v>
      </c>
      <c r="O117" s="45">
        <f t="shared" si="234"/>
        <v>1612</v>
      </c>
      <c r="P117" s="46">
        <f t="shared" si="235"/>
        <v>1612</v>
      </c>
      <c r="Q117" s="46">
        <f t="shared" si="236"/>
        <v>19344</v>
      </c>
      <c r="R117" s="46">
        <f t="shared" si="237"/>
        <v>1612</v>
      </c>
      <c r="S117" s="46">
        <v>450</v>
      </c>
      <c r="T117" s="72">
        <f t="shared" si="238"/>
        <v>21406</v>
      </c>
      <c r="U117" s="49">
        <f t="shared" si="239"/>
        <v>58.641095890410959</v>
      </c>
      <c r="V117" s="44">
        <f t="shared" si="240"/>
        <v>28.687671232876713</v>
      </c>
      <c r="W117" s="45">
        <f t="shared" si="241"/>
        <v>1612</v>
      </c>
      <c r="X117" s="46">
        <f t="shared" si="242"/>
        <v>1612</v>
      </c>
      <c r="Y117" s="46">
        <f t="shared" si="243"/>
        <v>19344</v>
      </c>
      <c r="Z117" s="46">
        <f t="shared" si="244"/>
        <v>1612</v>
      </c>
      <c r="AA117" s="46">
        <v>450</v>
      </c>
      <c r="AB117" s="72">
        <f t="shared" si="245"/>
        <v>21406</v>
      </c>
      <c r="AC117" s="65">
        <f t="shared" si="246"/>
        <v>63.643835616438359</v>
      </c>
      <c r="AD117" s="44">
        <f t="shared" si="247"/>
        <v>33.69041095890411</v>
      </c>
      <c r="AE117" s="45">
        <f t="shared" si="248"/>
        <v>1612</v>
      </c>
      <c r="AF117" s="46">
        <f t="shared" si="249"/>
        <v>1612</v>
      </c>
      <c r="AG117" s="46">
        <f t="shared" si="250"/>
        <v>19344</v>
      </c>
      <c r="AH117" s="46">
        <f t="shared" si="251"/>
        <v>1612</v>
      </c>
      <c r="AI117" s="46">
        <v>450</v>
      </c>
      <c r="AJ117" s="50">
        <f t="shared" si="252"/>
        <v>21406</v>
      </c>
      <c r="AK117" s="65">
        <f t="shared" si="253"/>
        <v>68.649315068493152</v>
      </c>
      <c r="AL117" s="44">
        <f t="shared" si="254"/>
        <v>38.695890410958903</v>
      </c>
      <c r="AM117" s="45">
        <f t="shared" si="255"/>
        <v>1612</v>
      </c>
      <c r="AN117" s="46">
        <f t="shared" si="256"/>
        <v>1612</v>
      </c>
      <c r="AO117" s="46">
        <f t="shared" si="257"/>
        <v>19344</v>
      </c>
      <c r="AP117" s="46">
        <f t="shared" si="258"/>
        <v>1612</v>
      </c>
      <c r="AQ117" s="46">
        <v>450</v>
      </c>
      <c r="AR117" s="50">
        <f t="shared" si="259"/>
        <v>21406</v>
      </c>
    </row>
    <row r="118" spans="1:44" x14ac:dyDescent="0.25">
      <c r="A118" s="105">
        <v>919429555</v>
      </c>
      <c r="B118" s="37" t="s">
        <v>96</v>
      </c>
      <c r="C118" s="37" t="s">
        <v>30</v>
      </c>
      <c r="D118" s="37" t="s">
        <v>83</v>
      </c>
      <c r="E118" s="38">
        <v>2134</v>
      </c>
      <c r="F118" s="38">
        <v>545.73</v>
      </c>
      <c r="G118" s="39">
        <v>28952</v>
      </c>
      <c r="H118" s="39">
        <v>40299</v>
      </c>
      <c r="I118" s="49">
        <f t="shared" si="228"/>
        <v>44.764383561643832</v>
      </c>
      <c r="J118" s="48">
        <f t="shared" si="229"/>
        <v>13.676712328767124</v>
      </c>
      <c r="K118" s="49">
        <f t="shared" si="230"/>
        <v>49.769863013698632</v>
      </c>
      <c r="L118" s="48">
        <f t="shared" si="231"/>
        <v>18.682191780821917</v>
      </c>
      <c r="M118" s="49">
        <f t="shared" si="232"/>
        <v>54.772602739726025</v>
      </c>
      <c r="N118" s="54">
        <f t="shared" si="233"/>
        <v>23.684931506849313</v>
      </c>
      <c r="O118" s="45">
        <f t="shared" si="234"/>
        <v>2134</v>
      </c>
      <c r="P118" s="46">
        <f t="shared" si="235"/>
        <v>2134</v>
      </c>
      <c r="Q118" s="46">
        <f t="shared" si="236"/>
        <v>25608</v>
      </c>
      <c r="R118" s="46">
        <f t="shared" si="237"/>
        <v>2134</v>
      </c>
      <c r="S118" s="46">
        <v>450</v>
      </c>
      <c r="T118" s="72">
        <f t="shared" si="238"/>
        <v>28192</v>
      </c>
      <c r="U118" s="49">
        <f t="shared" si="239"/>
        <v>59.775342465753425</v>
      </c>
      <c r="V118" s="44">
        <f t="shared" si="240"/>
        <v>28.687671232876713</v>
      </c>
      <c r="W118" s="45">
        <f t="shared" si="241"/>
        <v>2134</v>
      </c>
      <c r="X118" s="46">
        <f t="shared" si="242"/>
        <v>2134</v>
      </c>
      <c r="Y118" s="46">
        <f t="shared" si="243"/>
        <v>25608</v>
      </c>
      <c r="Z118" s="46">
        <f t="shared" si="244"/>
        <v>2134</v>
      </c>
      <c r="AA118" s="46">
        <v>450</v>
      </c>
      <c r="AB118" s="72">
        <f t="shared" si="245"/>
        <v>28192</v>
      </c>
      <c r="AC118" s="65">
        <f t="shared" si="246"/>
        <v>64.778082191780825</v>
      </c>
      <c r="AD118" s="44">
        <f t="shared" si="247"/>
        <v>33.69041095890411</v>
      </c>
      <c r="AE118" s="45">
        <f t="shared" si="248"/>
        <v>2134</v>
      </c>
      <c r="AF118" s="46">
        <f t="shared" si="249"/>
        <v>2134</v>
      </c>
      <c r="AG118" s="46">
        <f t="shared" si="250"/>
        <v>25608</v>
      </c>
      <c r="AH118" s="46">
        <f t="shared" si="251"/>
        <v>2134</v>
      </c>
      <c r="AI118" s="46">
        <v>450</v>
      </c>
      <c r="AJ118" s="50">
        <f t="shared" si="252"/>
        <v>28192</v>
      </c>
      <c r="AK118" s="65">
        <f t="shared" si="253"/>
        <v>69.783561643835611</v>
      </c>
      <c r="AL118" s="44">
        <f t="shared" si="254"/>
        <v>38.695890410958903</v>
      </c>
      <c r="AM118" s="45">
        <f t="shared" si="255"/>
        <v>2134</v>
      </c>
      <c r="AN118" s="46">
        <f t="shared" si="256"/>
        <v>2134</v>
      </c>
      <c r="AO118" s="46">
        <f t="shared" si="257"/>
        <v>25608</v>
      </c>
      <c r="AP118" s="46">
        <f t="shared" si="258"/>
        <v>2134</v>
      </c>
      <c r="AQ118" s="46">
        <v>450</v>
      </c>
      <c r="AR118" s="50">
        <f t="shared" si="259"/>
        <v>28192</v>
      </c>
    </row>
    <row r="119" spans="1:44" x14ac:dyDescent="0.25">
      <c r="A119" s="89"/>
      <c r="B119" s="89"/>
      <c r="C119" s="89"/>
      <c r="D119" s="89"/>
      <c r="E119" s="89"/>
      <c r="F119" s="89"/>
      <c r="G119" s="89"/>
      <c r="H119" s="89"/>
      <c r="I119" s="89"/>
      <c r="J119" s="89"/>
      <c r="K119" s="89"/>
      <c r="L119" s="89"/>
      <c r="M119" s="89"/>
      <c r="N119" s="89"/>
      <c r="O119" s="90"/>
      <c r="P119" s="91"/>
      <c r="Q119" s="91"/>
      <c r="R119" s="91"/>
      <c r="S119" s="91"/>
      <c r="T119" s="91">
        <f>SUM(T105:T118)</f>
        <v>280223</v>
      </c>
      <c r="U119" s="89"/>
      <c r="V119" s="89"/>
      <c r="W119" s="89"/>
      <c r="X119" s="91"/>
      <c r="Y119" s="91"/>
      <c r="Z119" s="91"/>
      <c r="AA119" s="91"/>
      <c r="AB119" s="91">
        <f>SUM(AB105:AB118)</f>
        <v>280223</v>
      </c>
      <c r="AC119" s="89"/>
      <c r="AD119" s="89"/>
      <c r="AE119" s="89"/>
      <c r="AF119" s="91"/>
      <c r="AG119" s="91"/>
      <c r="AH119" s="91"/>
      <c r="AI119" s="91"/>
      <c r="AJ119" s="91">
        <f>SUM(AJ105:AJ118)</f>
        <v>280223</v>
      </c>
      <c r="AK119" s="89"/>
      <c r="AL119" s="89"/>
      <c r="AM119" s="89"/>
      <c r="AN119" s="89"/>
      <c r="AO119" s="91"/>
      <c r="AP119" s="91"/>
      <c r="AQ119" s="91"/>
      <c r="AR119" s="91">
        <f>SUM(AR105:AR118)</f>
        <v>280223</v>
      </c>
    </row>
    <row r="120" spans="1:44" ht="13.5" thickBot="1" x14ac:dyDescent="0.3"/>
    <row r="121" spans="1:44" ht="23.25" customHeight="1" x14ac:dyDescent="0.25">
      <c r="A121" s="130" t="s">
        <v>75</v>
      </c>
      <c r="B121" s="131"/>
      <c r="C121" s="131"/>
      <c r="D121" s="136">
        <f ca="1">+TODAY()</f>
        <v>45020</v>
      </c>
      <c r="E121" s="136"/>
      <c r="F121" s="136"/>
      <c r="G121" s="137"/>
    </row>
    <row r="122" spans="1:44" ht="23.25" customHeight="1" x14ac:dyDescent="0.25">
      <c r="A122" s="132" t="s">
        <v>76</v>
      </c>
      <c r="B122" s="133"/>
      <c r="C122" s="133"/>
      <c r="D122" s="138" t="s">
        <v>77</v>
      </c>
      <c r="E122" s="138"/>
      <c r="F122" s="138"/>
      <c r="G122" s="139"/>
    </row>
    <row r="123" spans="1:44" ht="23.25" customHeight="1" thickBot="1" x14ac:dyDescent="0.3">
      <c r="A123" s="134" t="s">
        <v>78</v>
      </c>
      <c r="B123" s="135"/>
      <c r="C123" s="135"/>
      <c r="D123" s="140" t="s">
        <v>79</v>
      </c>
      <c r="E123" s="140"/>
      <c r="F123" s="140"/>
      <c r="G123" s="141"/>
    </row>
  </sheetData>
  <mergeCells count="83">
    <mergeCell ref="A122:C122"/>
    <mergeCell ref="D122:G122"/>
    <mergeCell ref="A123:C123"/>
    <mergeCell ref="D123:G123"/>
    <mergeCell ref="W103:AB103"/>
    <mergeCell ref="AC103:AD103"/>
    <mergeCell ref="AE103:AJ103"/>
    <mergeCell ref="AK103:AL103"/>
    <mergeCell ref="AM103:AR103"/>
    <mergeCell ref="A121:C121"/>
    <mergeCell ref="D121:G121"/>
    <mergeCell ref="A103:H103"/>
    <mergeCell ref="I103:J103"/>
    <mergeCell ref="K103:L103"/>
    <mergeCell ref="M103:N103"/>
    <mergeCell ref="O103:T103"/>
    <mergeCell ref="U103:V103"/>
    <mergeCell ref="U86:V86"/>
    <mergeCell ref="W86:AB86"/>
    <mergeCell ref="AC86:AD86"/>
    <mergeCell ref="AE86:AJ86"/>
    <mergeCell ref="AK86:AL86"/>
    <mergeCell ref="AM86:AR86"/>
    <mergeCell ref="W69:AB69"/>
    <mergeCell ref="AC69:AD69"/>
    <mergeCell ref="AE69:AJ69"/>
    <mergeCell ref="AK69:AL69"/>
    <mergeCell ref="AM69:AR69"/>
    <mergeCell ref="A86:H86"/>
    <mergeCell ref="I86:J86"/>
    <mergeCell ref="K86:L86"/>
    <mergeCell ref="M86:N86"/>
    <mergeCell ref="O86:T86"/>
    <mergeCell ref="A69:H69"/>
    <mergeCell ref="I69:J69"/>
    <mergeCell ref="K69:L69"/>
    <mergeCell ref="M69:N69"/>
    <mergeCell ref="O69:T69"/>
    <mergeCell ref="U69:V69"/>
    <mergeCell ref="U52:V52"/>
    <mergeCell ref="W52:AB52"/>
    <mergeCell ref="AC52:AD52"/>
    <mergeCell ref="AE52:AJ52"/>
    <mergeCell ref="AK52:AL52"/>
    <mergeCell ref="AM52:AR52"/>
    <mergeCell ref="W35:AB35"/>
    <mergeCell ref="AC35:AD35"/>
    <mergeCell ref="AE35:AJ35"/>
    <mergeCell ref="AK35:AL35"/>
    <mergeCell ref="AM35:AR35"/>
    <mergeCell ref="A52:H52"/>
    <mergeCell ref="I52:J52"/>
    <mergeCell ref="K52:L52"/>
    <mergeCell ref="M52:N52"/>
    <mergeCell ref="O52:T52"/>
    <mergeCell ref="A35:H35"/>
    <mergeCell ref="I35:J35"/>
    <mergeCell ref="K35:L35"/>
    <mergeCell ref="M35:N35"/>
    <mergeCell ref="O35:T35"/>
    <mergeCell ref="U35:V35"/>
    <mergeCell ref="U18:V18"/>
    <mergeCell ref="W18:AB18"/>
    <mergeCell ref="AC18:AD18"/>
    <mergeCell ref="AE18:AJ18"/>
    <mergeCell ref="AK18:AL18"/>
    <mergeCell ref="AM18:AR18"/>
    <mergeCell ref="W1:AB1"/>
    <mergeCell ref="AC1:AD1"/>
    <mergeCell ref="AE1:AJ1"/>
    <mergeCell ref="AK1:AL1"/>
    <mergeCell ref="AM1:AR1"/>
    <mergeCell ref="A18:H18"/>
    <mergeCell ref="I18:J18"/>
    <mergeCell ref="K18:L18"/>
    <mergeCell ref="M18:N18"/>
    <mergeCell ref="O18:T18"/>
    <mergeCell ref="U1:V1"/>
    <mergeCell ref="A1:H1"/>
    <mergeCell ref="I1:J1"/>
    <mergeCell ref="K1:L1"/>
    <mergeCell ref="M1:N1"/>
    <mergeCell ref="O1:T1"/>
  </mergeCell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PRESUPUESTO</vt:lpstr>
      <vt:lpstr>BASE CT</vt:lpstr>
      <vt:lpstr>BASE LOEP</vt:lpstr>
    </vt:vector>
  </TitlesOfParts>
  <Company>HP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 Antonio Pineiros Costales</dc:creator>
  <cp:lastModifiedBy>Jose Antonio Pineiros Costales</cp:lastModifiedBy>
  <dcterms:created xsi:type="dcterms:W3CDTF">2023-03-30T17:13:16Z</dcterms:created>
  <dcterms:modified xsi:type="dcterms:W3CDTF">2023-04-04T22:32:23Z</dcterms:modified>
</cp:coreProperties>
</file>